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03015985\Work Folders\Tilintarkastuksen kehittäminen\"/>
    </mc:Choice>
  </mc:AlternateContent>
  <xr:revisionPtr revIDLastSave="0" documentId="8_{6B8CBAD6-1508-491D-B16B-BC3FA0D2639C}" xr6:coauthVersionLast="45" xr6:coauthVersionMax="45" xr10:uidLastSave="{00000000-0000-0000-0000-000000000000}"/>
  <workbookProtection workbookAlgorithmName="SHA-512" workbookHashValue="hBalpzpjRTLTumn7KWIFLqwXMjGq9ijMEKbijUiKatwToSQhPoeo06OYTjwCdUf6epVmEeQshmeew9wQP80FHg==" workbookSaltValue="REayZ0qKanjsRYsC/0b4ow==" workbookSpinCount="100000" lockStructure="1"/>
  <bookViews>
    <workbookView xWindow="-110" yWindow="-110" windowWidth="19420" windowHeight="10420" xr2:uid="{00000000-000D-0000-FFFF-FFFF00000000}"/>
  </bookViews>
  <sheets>
    <sheet name="Blankett" sheetId="1" r:id="rId1"/>
  </sheets>
  <definedNames>
    <definedName name="Print_Area" localSheetId="0">Blankett!$A$1:$K$91</definedName>
    <definedName name="Z_87E1F0E0_F14D_4593_A368_B3C24558DC86_.wvu.PrintArea" localSheetId="0" hidden="1">Blankett!$A$1:$K$91</definedName>
  </definedNames>
  <calcPr calcId="191029"/>
  <customWorkbookViews>
    <customWorkbookView name="milla - Oma näkymä" guid="{7CEFEAE0-A45E-4A6C-935E-3AE496A26F7F}" mergeInterval="0" personalView="1" maximized="1" xWindow="1" yWindow="1" windowWidth="1676" windowHeight="820" activeSheetId="1"/>
    <customWorkbookView name="Sandra - Personlig vy" guid="{87E1F0E0-F14D-4593-A368-B3C24558DC86}" mergeInterval="0" personalView="1" maximized="1" windowWidth="1916" windowHeight="82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F49" i="1"/>
  <c r="G19" i="1"/>
  <c r="F19" i="1"/>
  <c r="H19" i="1"/>
  <c r="H20" i="1"/>
  <c r="F27" i="1"/>
  <c r="H27" i="1"/>
  <c r="K40" i="1"/>
  <c r="K41" i="1"/>
  <c r="K44" i="1"/>
  <c r="K45" i="1"/>
  <c r="K46" i="1"/>
  <c r="D57" i="1"/>
  <c r="I52" i="1"/>
  <c r="J52" i="1"/>
  <c r="I54" i="1"/>
  <c r="I57" i="1"/>
  <c r="J54" i="1"/>
  <c r="J57" i="1"/>
  <c r="F35" i="1"/>
  <c r="H35" i="1"/>
  <c r="H52" i="1"/>
  <c r="H54" i="1"/>
  <c r="H57" i="1"/>
  <c r="H65" i="1"/>
  <c r="H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O922045</author>
    <author>NN</author>
  </authors>
  <commentList>
    <comment ref="D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kommentar:</t>
        </r>
        <r>
          <rPr>
            <sz val="8"/>
            <color indexed="81"/>
            <rFont val="Tahoma"/>
            <family val="2"/>
          </rPr>
          <t xml:space="preserve">
Mera här antalet månader</t>
        </r>
      </text>
    </comment>
    <comment ref="B11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Lagen om förmyndarverksamhet 44 § 3 mom.: Som inkomst för huvudmannen betraktas alla inkomster i penningform såsom löne-, pensions- och andra förvärvsinkomster, ränte-, hyres-, dividend- och andra kapitalinkomster samt sociala förmåner. Från inkomsterna dras skatt enligt förskottsinnehållning eller förskottsbetalning och lagbestämda avgifter för arbetstagaren. Till sociala förmåner hör till exempel bostadsbidrag, vårdbidrag och utkomststöd.</t>
        </r>
      </text>
    </comment>
    <comment ref="D1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Kommentar:</t>
        </r>
        <r>
          <rPr>
            <sz val="8"/>
            <color indexed="81"/>
            <rFont val="Tahoma"/>
            <family val="2"/>
          </rPr>
          <t xml:space="preserve">
Separat beräkning och utredningar bifogas till räkningen</t>
        </r>
      </text>
    </comment>
    <comment ref="D1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Kommentar:</t>
        </r>
        <r>
          <rPr>
            <sz val="8"/>
            <color indexed="81"/>
            <rFont val="Tahoma"/>
            <family val="2"/>
          </rPr>
          <t xml:space="preserve">
Till exempel bostadsbidrag, vårdbidrag och utkomststöd</t>
        </r>
      </text>
    </comment>
    <comment ref="B23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Lagen om förmyndarverksamhet 44 § 4 mom. Det verkliga värdet på huvudmannens förmögenhet minskat med huvudmannens skulder. När förmögenheten bestäms beaktas inte en bostad som personligen används av huvudmannen och skulder som hänför sig till den.</t>
        </r>
      </text>
    </comment>
    <comment ref="B35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Arvodesförordningen 2 §: Grundavgiften är 440 euro. Grundavgiften är dock 280 euro om huvudmannens årsinkomst är 14 000 euro eller mindre och värdet av hans eller hennes förmögenhet understiger 18 146,16 euro.</t>
        </r>
      </text>
    </comment>
    <comment ref="C49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Arvodesförordningen 4 § 3 mom. Den tilläggsavgift som tas ut för egendomsförvaltning är två procent av värdet på den förmögenhet som förvaltas, minskat med skulder och 18 146,16 €. När förmögenheten bestäms beaktas inte en bostad som personligen används av huvudmannen och skulder som hänför sig till den.</t>
        </r>
      </text>
    </comment>
    <comment ref="B54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 xml:space="preserve">Arvodesförordningen 5 §: Det sammanlagda beloppet av grundavgiften och tilläggsavgiften får vara högst 18 procent av den kalkylerade årsinkomsten. 
Den kalkylerade årsinkomsten är det sammanlagda beloppet av summan i punkt 2.2.3 och årsinkomsten i punkt 1.1, minskat med 6 048,72 euro.
Enligt 44 § i lagen om förmyndarverksamhet får inget arvode uppbäras om årsinkomsterna understiger 6 048,72 euro och förmögenheten är 18 146,16 euro eller mindre. 
</t>
        </r>
      </text>
    </comment>
    <comment ref="A57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 xml:space="preserve">Arvodet som tas ut är det mindre av punkterna 2.3 eller 2.4.) </t>
        </r>
      </text>
    </comment>
  </commentList>
</comments>
</file>

<file path=xl/sharedStrings.xml><?xml version="1.0" encoding="utf-8"?>
<sst xmlns="http://schemas.openxmlformats.org/spreadsheetml/2006/main" count="73" uniqueCount="73">
  <si>
    <r>
      <rPr>
        <sz val="10"/>
        <rFont val="Arial"/>
        <family val="2"/>
      </rPr>
      <t>(Lagen om förmyndarverksamhet 44 §, Statsrådets förordning om storleken på intressebevakarens arvode 696/2012)</t>
    </r>
  </si>
  <si>
    <r>
      <rPr>
        <sz val="12"/>
        <rFont val="Arial"/>
        <family val="2"/>
      </rPr>
      <t>Huvudman:</t>
    </r>
  </si>
  <si>
    <r>
      <rPr>
        <sz val="10"/>
        <rFont val="Arial"/>
        <family val="2"/>
      </rPr>
      <t>Personbeteckning:</t>
    </r>
  </si>
  <si>
    <r>
      <rPr>
        <sz val="12"/>
        <rFont val="Arial"/>
        <family val="2"/>
      </rPr>
      <t>Intressebevakare:</t>
    </r>
  </si>
  <si>
    <r>
      <rPr>
        <sz val="12"/>
        <rFont val="Arial"/>
        <family val="2"/>
      </rPr>
      <t>Redovisningsperiod:</t>
    </r>
  </si>
  <si>
    <r>
      <rPr>
        <b/>
        <sz val="12"/>
        <rFont val="Arial"/>
        <family val="2"/>
      </rPr>
      <t>Kostnader och arvode för</t>
    </r>
  </si>
  <si>
    <r>
      <rPr>
        <b/>
        <sz val="12"/>
        <rFont val="Arial"/>
        <family val="2"/>
      </rPr>
      <t>månader</t>
    </r>
  </si>
  <si>
    <r>
      <rPr>
        <b/>
        <sz val="12"/>
        <rFont val="Arial"/>
        <family val="2"/>
      </rPr>
      <t>1. Huvudmannens inkomster och förmögenhet</t>
    </r>
  </si>
  <si>
    <r>
      <rPr>
        <sz val="10"/>
        <rFont val="Arial"/>
        <family val="2"/>
      </rPr>
      <t>1.1.</t>
    </r>
  </si>
  <si>
    <r>
      <rPr>
        <sz val="10"/>
        <rFont val="Arial"/>
        <family val="2"/>
      </rPr>
      <t xml:space="preserve">Huvudmannens inkomster under redovisningsperioden </t>
    </r>
  </si>
  <si>
    <r>
      <rPr>
        <i/>
        <sz val="10"/>
        <rFont val="Arial"/>
        <family val="2"/>
      </rPr>
      <t>Löne-, pensions- och andra förvärvsinkomster (netto)</t>
    </r>
  </si>
  <si>
    <r>
      <rPr>
        <i/>
        <sz val="10"/>
        <rFont val="Arial"/>
        <family val="2"/>
      </rPr>
      <t xml:space="preserve"> hyresinkomster</t>
    </r>
  </si>
  <si>
    <r>
      <rPr>
        <i/>
        <sz val="10"/>
        <rFont val="Arial"/>
        <family val="2"/>
      </rPr>
      <t xml:space="preserve"> - Utgifter för inkomstens förvärvande (ersättning)</t>
    </r>
  </si>
  <si>
    <r>
      <rPr>
        <i/>
        <sz val="10"/>
        <rFont val="Arial"/>
        <family val="2"/>
      </rPr>
      <t xml:space="preserve"> - Förskottsinnehållning (skatt)</t>
    </r>
  </si>
  <si>
    <r>
      <rPr>
        <i/>
        <sz val="10"/>
        <rFont val="Arial"/>
        <family val="2"/>
      </rPr>
      <t>Ränte- och dividendinkomster (netto)</t>
    </r>
  </si>
  <si>
    <r>
      <rPr>
        <i/>
        <sz val="10"/>
        <rFont val="Arial"/>
        <family val="2"/>
      </rPr>
      <t>Övriga kapitalinkomster (netto)</t>
    </r>
  </si>
  <si>
    <r>
      <rPr>
        <i/>
        <sz val="10"/>
        <rFont val="Arial"/>
        <family val="2"/>
      </rPr>
      <t>Sociala förmåner</t>
    </r>
  </si>
  <si>
    <r>
      <rPr>
        <b/>
        <i/>
        <sz val="10"/>
        <rFont val="Arial"/>
        <family val="2"/>
      </rPr>
      <t>Huvudmannens inkomster</t>
    </r>
  </si>
  <si>
    <r>
      <rPr>
        <sz val="10"/>
        <rFont val="Arial"/>
        <family val="2"/>
      </rPr>
      <t>Årsinkomster</t>
    </r>
  </si>
  <si>
    <r>
      <rPr>
        <sz val="10"/>
        <rFont val="Arial"/>
        <family val="2"/>
      </rPr>
      <t>1.2.</t>
    </r>
  </si>
  <si>
    <r>
      <rPr>
        <sz val="10"/>
        <rFont val="Arial"/>
        <family val="2"/>
      </rPr>
      <t xml:space="preserve">Huvudmannens förmögenhet </t>
    </r>
  </si>
  <si>
    <r>
      <rPr>
        <b/>
        <i/>
        <sz val="10"/>
        <rFont val="Arial"/>
        <family val="2"/>
      </rPr>
      <t>Huvudmannens förmögenhet</t>
    </r>
  </si>
  <si>
    <r>
      <rPr>
        <b/>
        <sz val="12"/>
        <rFont val="Arial"/>
        <family val="2"/>
      </rPr>
      <t>2. Arvodets beståndsdelar</t>
    </r>
  </si>
  <si>
    <r>
      <rPr>
        <sz val="10"/>
        <rFont val="Arial"/>
        <family val="2"/>
      </rPr>
      <t>Hela året</t>
    </r>
  </si>
  <si>
    <r>
      <rPr>
        <sz val="10"/>
        <rFont val="Arial"/>
        <family val="2"/>
      </rPr>
      <t>2.1.</t>
    </r>
  </si>
  <si>
    <r>
      <rPr>
        <sz val="10"/>
        <rFont val="Arial"/>
        <family val="2"/>
      </rPr>
      <t>Grundavgift (440 eller 280 euro)</t>
    </r>
  </si>
  <si>
    <r>
      <rPr>
        <sz val="10"/>
        <rFont val="Arial"/>
        <family val="2"/>
      </rPr>
      <t>2.2.</t>
    </r>
  </si>
  <si>
    <r>
      <rPr>
        <sz val="10"/>
        <rFont val="Arial"/>
        <family val="2"/>
      </rPr>
      <t>Tilläggsavgifter</t>
    </r>
  </si>
  <si>
    <r>
      <rPr>
        <sz val="10"/>
        <rFont val="Arial"/>
        <family val="2"/>
      </rPr>
      <t>St.</t>
    </r>
  </si>
  <si>
    <r>
      <rPr>
        <sz val="10"/>
        <rFont val="Arial"/>
        <family val="2"/>
      </rPr>
      <t>Eur</t>
    </r>
  </si>
  <si>
    <r>
      <rPr>
        <sz val="10"/>
        <rFont val="Arial"/>
        <family val="2"/>
      </rPr>
      <t>2.2.1 Avgift som tas ut när intressebevakning inleds 200 euro</t>
    </r>
  </si>
  <si>
    <r>
      <rPr>
        <sz val="10"/>
        <rFont val="Arial"/>
        <family val="2"/>
      </rPr>
      <t>2.2.2 Åtgärder som kräver tillstånd från magistraten eller motsvarande åtgärder 200 euro</t>
    </r>
  </si>
  <si>
    <r>
      <rPr>
        <sz val="10"/>
        <rFont val="Arial"/>
        <family val="2"/>
      </rPr>
      <t>Arvsskifte, avvittring eller åtskiljande,</t>
    </r>
  </si>
  <si>
    <r>
      <rPr>
        <sz val="10"/>
        <rFont val="Arial"/>
        <family val="2"/>
      </rPr>
      <t>St.</t>
    </r>
  </si>
  <si>
    <r>
      <rPr>
        <sz val="10"/>
        <rFont val="Arial"/>
        <family val="2"/>
      </rPr>
      <t>om huvudmannen får en andel på 20 000 euro eller mindre, avgift 200 euro</t>
    </r>
  </si>
  <si>
    <r>
      <rPr>
        <sz val="10"/>
        <rFont val="Arial"/>
        <family val="2"/>
      </rPr>
      <t>om huvudmannen får en andel på över 20 000 euro, avgift 300 euro</t>
    </r>
  </si>
  <si>
    <r>
      <rPr>
        <sz val="10"/>
        <rFont val="Arial"/>
        <family val="2"/>
      </rPr>
      <t>om huvudmannen får en andel på över 100 000 euro, avgift 600 euro</t>
    </r>
  </si>
  <si>
    <r>
      <rPr>
        <sz val="10"/>
        <rFont val="Arial"/>
        <family val="2"/>
      </rPr>
      <t>Hela året</t>
    </r>
  </si>
  <si>
    <r>
      <rPr>
        <sz val="10"/>
        <rFont val="Arial"/>
        <family val="2"/>
      </rPr>
      <t>2.2.3. Skötsel av egendom</t>
    </r>
  </si>
  <si>
    <r>
      <rPr>
        <sz val="10"/>
        <rFont val="Arial"/>
        <family val="2"/>
      </rPr>
      <t>2.3.</t>
    </r>
  </si>
  <si>
    <r>
      <rPr>
        <sz val="10"/>
        <rFont val="Arial"/>
        <family val="2"/>
      </rPr>
      <t>Grundavgift och tilläggsavgifter sammanlagt</t>
    </r>
  </si>
  <si>
    <r>
      <rPr>
        <sz val="10"/>
        <rFont val="Arial"/>
        <family val="2"/>
      </rPr>
      <t>Hela året</t>
    </r>
  </si>
  <si>
    <r>
      <rPr>
        <sz val="10"/>
        <rFont val="Arial"/>
        <family val="2"/>
      </rPr>
      <t>2.4.</t>
    </r>
  </si>
  <si>
    <r>
      <rPr>
        <sz val="10"/>
        <rFont val="Arial"/>
        <family val="2"/>
      </rPr>
      <t xml:space="preserve">Arvodet kan vara högst (beräknat med gränsen för arvodet) </t>
    </r>
  </si>
  <si>
    <r>
      <rPr>
        <b/>
        <sz val="12"/>
        <rFont val="Arial"/>
        <family val="2"/>
      </rPr>
      <t>3. Arvode som tas ut</t>
    </r>
  </si>
  <si>
    <r>
      <rPr>
        <b/>
        <sz val="12"/>
        <rFont val="Arial"/>
        <family val="2"/>
      </rPr>
      <t>4. Specialersättning</t>
    </r>
  </si>
  <si>
    <r>
      <rPr>
        <sz val="10"/>
        <rFont val="Arial"/>
        <family val="2"/>
      </rPr>
      <t>Separat bilaga</t>
    </r>
  </si>
  <si>
    <r>
      <rPr>
        <b/>
        <sz val="12"/>
        <rFont val="Arial"/>
        <family val="2"/>
      </rPr>
      <t>5. Kostnader</t>
    </r>
  </si>
  <si>
    <r>
      <rPr>
        <sz val="10"/>
        <rFont val="Arial"/>
        <family val="2"/>
      </rPr>
      <t>Specifikation och kvitton bifogas</t>
    </r>
  </si>
  <si>
    <r>
      <rPr>
        <b/>
        <sz val="12"/>
        <rFont val="Arial"/>
        <family val="2"/>
      </rPr>
      <t>Arvode och kostnader sammanlagt</t>
    </r>
  </si>
  <si>
    <r>
      <rPr>
        <sz val="10"/>
        <rFont val="Arial"/>
        <family val="2"/>
      </rPr>
      <t>Ort och datum</t>
    </r>
  </si>
  <si>
    <r>
      <rPr>
        <sz val="10"/>
        <rFont val="Arial"/>
        <family val="2"/>
      </rPr>
      <t>Underskrift</t>
    </r>
  </si>
  <si>
    <r>
      <rPr>
        <b/>
        <sz val="10"/>
        <rFont val="Arial"/>
        <family val="2"/>
      </rPr>
      <t>Kommentarer</t>
    </r>
  </si>
  <si>
    <r>
      <rPr>
        <sz val="10"/>
        <rFont val="Arial"/>
        <family val="2"/>
      </rPr>
      <t>Punkt 1.1.</t>
    </r>
  </si>
  <si>
    <r>
      <rPr>
        <sz val="10"/>
        <rFont val="Arial"/>
        <family val="2"/>
      </rPr>
      <t>Lagen om förmyndarverksamhet 44 § 3 mom.: Som inkomst för huvudmannen betraktas alla inkomster i penningform såsom löne-, pensions- och andra förvärvsinkomster, ränte-, hyres-, dividend- och andra kapitalinkomster samt sociala förmåner. Från inkomsterna dras skatt enligt förskottsinnehållning eller förskottsbetalning och lagbestämda avgifter för arbetstagaren. Till sociala förmåner hör till exempel bostadsbidrag, vårdbidrag och utkomststöd.</t>
    </r>
  </si>
  <si>
    <r>
      <rPr>
        <sz val="10"/>
        <rFont val="Arial"/>
        <family val="2"/>
      </rPr>
      <t>Övriga kapitalinkomster (netto)</t>
    </r>
  </si>
  <si>
    <r>
      <rPr>
        <sz val="10"/>
        <rFont val="Arial"/>
        <family val="2"/>
      </rPr>
      <t>Separat beräkning och utredningar bifogas till räkningen</t>
    </r>
  </si>
  <si>
    <r>
      <rPr>
        <sz val="10"/>
        <rFont val="Arial"/>
        <family val="2"/>
      </rPr>
      <t>Sociala förmåner</t>
    </r>
  </si>
  <si>
    <r>
      <rPr>
        <sz val="10"/>
        <rFont val="Arial"/>
        <family val="2"/>
      </rPr>
      <t>Till exempel bostadsbidrag, vårdbidrag och utkomststöd</t>
    </r>
  </si>
  <si>
    <r>
      <rPr>
        <sz val="10"/>
        <rFont val="Arial"/>
        <family val="2"/>
      </rPr>
      <t>Punkt 1.2.</t>
    </r>
  </si>
  <si>
    <r>
      <rPr>
        <sz val="10"/>
        <rFont val="Arial"/>
        <family val="2"/>
      </rPr>
      <t>Lagen om förmyndarverksamhet 44 § 4 mom. Det verkliga värdet på huvudmannens förmögenhet minskat med huvudmannens skulder. När förmögenheten bestäms beaktas inte en bostad som personligen används av huvudmannen och skulder som hänför sig till den.</t>
    </r>
  </si>
  <si>
    <r>
      <rPr>
        <sz val="10"/>
        <rFont val="Arial"/>
        <family val="2"/>
      </rPr>
      <t>Punkt 2.1.</t>
    </r>
  </si>
  <si>
    <r>
      <rPr>
        <sz val="10"/>
        <rFont val="Arial"/>
        <family val="2"/>
      </rPr>
      <t>Punkt 2.2.3.</t>
    </r>
  </si>
  <si>
    <r>
      <rPr>
        <sz val="10"/>
        <rFont val="Arial"/>
        <family val="2"/>
      </rPr>
      <t>Punkt 2.4.</t>
    </r>
  </si>
  <si>
    <r>
      <rPr>
        <sz val="10"/>
        <rFont val="Arial"/>
        <family val="2"/>
      </rPr>
      <t>Punkt 3.</t>
    </r>
  </si>
  <si>
    <t>månader</t>
  </si>
  <si>
    <t>Arvodet som tas ut är det mindre av punkterna 2.3 eller 2.4.</t>
  </si>
  <si>
    <t>Egendom (förutom bostadens värde)</t>
  </si>
  <si>
    <t>Skulder (förutom bostadsskuld)</t>
  </si>
  <si>
    <t>Arvodesförordningen 2 §: Grundavgiften är 440 euro. Grundavgiften är dock 280 euro om huvudmannens årsinkomst är 14 000 euro eller mindre och värdet av hans eller hennes förmögenhet understiger 18 146,16 euro.</t>
  </si>
  <si>
    <t>Arvodesförordningen 4 § 3 mom. Den tilläggsavgift som tas ut för egendomsförvaltning är två procent av värdet på den förmögenhet som förvaltas, minskat med skulder och 18 146,16 €. När förmögenheten bestäms beaktas inte en bostad som personligen används av huvudmannen och skulder som hänför sig till den.</t>
  </si>
  <si>
    <t xml:space="preserve">Arvodesförordningen 5 §: Det sammanlagda beloppet av grundavgiften och tilläggsavgiften får vara högst 18 procent av den kalkylerade årsinkomsten. 
Den kalkylerade årsinkomsten är det sammanlagda beloppet av summan i punkt 2.2.3 och årsinkomsten i punkt 1.1, minskat med                                                                6 048,72 euro.
Enligt 44 § i lagen om förmyndarverksamhet får inget arvode uppbäras om årsinkomsterna understiger 6 048,72 euro och förmögenheten är 18 146,16 euro eller mindre. 
</t>
  </si>
  <si>
    <t>Arvodes- och kostnadsräkning för intressebevakare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</si>
</sst>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\.m\.yyyy;@"/>
  </numFmts>
  <fonts count="13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164" fontId="0" fillId="0" borderId="0" xfId="0" applyNumberFormat="1" applyProtection="1">
      <protection locked="0"/>
    </xf>
    <xf numFmtId="164" fontId="0" fillId="0" borderId="0" xfId="0" applyNumberForma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4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/>
    <xf numFmtId="4" fontId="0" fillId="0" borderId="0" xfId="0" applyNumberFormat="1"/>
    <xf numFmtId="0" fontId="1" fillId="0" borderId="3" xfId="0" applyFont="1" applyBorder="1"/>
    <xf numFmtId="0" fontId="2" fillId="0" borderId="0" xfId="0" applyFont="1" applyBorder="1"/>
    <xf numFmtId="0" fontId="4" fillId="0" borderId="0" xfId="0" applyFont="1"/>
    <xf numFmtId="0" fontId="0" fillId="0" borderId="0" xfId="0" applyBorder="1" applyAlignment="1">
      <alignment horizontal="right"/>
    </xf>
    <xf numFmtId="164" fontId="2" fillId="0" borderId="0" xfId="0" applyNumberFormat="1" applyFont="1"/>
    <xf numFmtId="0" fontId="7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0" fillId="0" borderId="10" xfId="0" applyBorder="1"/>
    <xf numFmtId="0" fontId="0" fillId="0" borderId="0" xfId="0" applyFont="1" applyBorder="1" applyAlignment="1">
      <alignment horizontal="left"/>
    </xf>
    <xf numFmtId="0" fontId="1" fillId="0" borderId="11" xfId="0" applyFont="1" applyBorder="1"/>
    <xf numFmtId="0" fontId="0" fillId="0" borderId="12" xfId="0" applyBorder="1"/>
    <xf numFmtId="0" fontId="10" fillId="0" borderId="13" xfId="0" applyFont="1" applyBorder="1"/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vertical="top"/>
    </xf>
    <xf numFmtId="0" fontId="1" fillId="0" borderId="0" xfId="0" applyFont="1" applyBorder="1"/>
    <xf numFmtId="4" fontId="8" fillId="2" borderId="14" xfId="0" applyNumberFormat="1" applyFont="1" applyFill="1" applyBorder="1" applyAlignment="1" applyProtection="1">
      <protection locked="0"/>
    </xf>
    <xf numFmtId="4" fontId="8" fillId="2" borderId="12" xfId="0" applyNumberFormat="1" applyFont="1" applyFill="1" applyBorder="1" applyAlignment="1" applyProtection="1">
      <protection locked="0"/>
    </xf>
    <xf numFmtId="4" fontId="2" fillId="0" borderId="0" xfId="0" applyNumberFormat="1" applyFont="1" applyFill="1" applyProtection="1"/>
    <xf numFmtId="4" fontId="8" fillId="2" borderId="14" xfId="0" applyNumberFormat="1" applyFont="1" applyFill="1" applyBorder="1" applyAlignment="1" applyProtection="1">
      <alignment wrapText="1"/>
      <protection locked="0"/>
    </xf>
    <xf numFmtId="4" fontId="8" fillId="2" borderId="12" xfId="0" applyNumberFormat="1" applyFont="1" applyFill="1" applyBorder="1" applyAlignment="1" applyProtection="1">
      <alignment wrapText="1"/>
      <protection locked="0"/>
    </xf>
    <xf numFmtId="0" fontId="1" fillId="0" borderId="15" xfId="0" applyFont="1" applyBorder="1" applyProtection="1">
      <protection locked="0"/>
    </xf>
    <xf numFmtId="164" fontId="1" fillId="0" borderId="0" xfId="0" applyNumberFormat="1" applyFont="1"/>
    <xf numFmtId="4" fontId="0" fillId="0" borderId="15" xfId="0" applyNumberFormat="1" applyBorder="1" applyAlignment="1"/>
    <xf numFmtId="0" fontId="1" fillId="0" borderId="2" xfId="0" applyFont="1" applyBorder="1"/>
    <xf numFmtId="0" fontId="1" fillId="0" borderId="12" xfId="0" applyFont="1" applyBorder="1"/>
    <xf numFmtId="0" fontId="0" fillId="0" borderId="0" xfId="0" applyAlignment="1"/>
    <xf numFmtId="0" fontId="0" fillId="0" borderId="0" xfId="0" applyNumberFormat="1" applyAlignment="1" applyProtection="1"/>
    <xf numFmtId="0" fontId="0" fillId="0" borderId="0" xfId="0" applyAlignment="1" applyProtection="1"/>
    <xf numFmtId="0" fontId="2" fillId="0" borderId="0" xfId="0" applyFont="1"/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/>
    <xf numFmtId="0" fontId="0" fillId="0" borderId="14" xfId="0" applyBorder="1" applyProtection="1">
      <protection locked="0"/>
    </xf>
    <xf numFmtId="165" fontId="0" fillId="0" borderId="0" xfId="0" applyNumberFormat="1"/>
    <xf numFmtId="0" fontId="0" fillId="0" borderId="14" xfId="0" applyBorder="1" applyAlignment="1" applyProtection="1">
      <protection locked="0"/>
    </xf>
    <xf numFmtId="0" fontId="7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" fontId="1" fillId="0" borderId="0" xfId="0" applyNumberFormat="1" applyFont="1" applyBorder="1" applyAlignment="1"/>
    <xf numFmtId="4" fontId="0" fillId="0" borderId="16" xfId="0" applyNumberFormat="1" applyFill="1" applyBorder="1" applyAlignment="1" applyProtection="1"/>
    <xf numFmtId="4" fontId="0" fillId="0" borderId="0" xfId="0" applyNumberFormat="1" applyBorder="1" applyAlignment="1"/>
    <xf numFmtId="0" fontId="0" fillId="0" borderId="0" xfId="0" applyAlignment="1"/>
    <xf numFmtId="4" fontId="4" fillId="3" borderId="0" xfId="0" applyNumberFormat="1" applyFont="1" applyFill="1" applyBorder="1" applyAlignment="1" applyProtection="1">
      <protection locked="0"/>
    </xf>
    <xf numFmtId="0" fontId="0" fillId="0" borderId="0" xfId="0" applyNumberFormat="1" applyAlignment="1" applyProtection="1">
      <alignment wrapText="1"/>
    </xf>
    <xf numFmtId="0" fontId="0" fillId="0" borderId="0" xfId="0" applyAlignment="1">
      <alignment wrapText="1"/>
    </xf>
    <xf numFmtId="4" fontId="1" fillId="0" borderId="12" xfId="0" applyNumberFormat="1" applyFont="1" applyBorder="1" applyAlignment="1"/>
    <xf numFmtId="0" fontId="0" fillId="0" borderId="10" xfId="0" applyBorder="1" applyAlignment="1" applyProtection="1"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4"/>
  <sheetViews>
    <sheetView showGridLines="0" showZeros="0" tabSelected="1" zoomScaleNormal="100" workbookViewId="0">
      <selection activeCell="D8" sqref="D8"/>
    </sheetView>
  </sheetViews>
  <sheetFormatPr defaultRowHeight="12.5" x14ac:dyDescent="0.25"/>
  <cols>
    <col min="1" max="1" width="11.1796875" customWidth="1"/>
    <col min="2" max="2" width="9.1796875" customWidth="1"/>
    <col min="3" max="3" width="13" customWidth="1"/>
    <col min="4" max="4" width="9.81640625" customWidth="1"/>
    <col min="5" max="5" width="36.54296875" customWidth="1"/>
    <col min="6" max="6" width="13.81640625" customWidth="1"/>
    <col min="7" max="7" width="16.1796875" customWidth="1"/>
    <col min="8" max="8" width="5.81640625" customWidth="1"/>
    <col min="9" max="9" width="2.54296875" customWidth="1"/>
    <col min="10" max="10" width="4.453125" customWidth="1"/>
    <col min="11" max="11" width="7.453125" style="27" customWidth="1"/>
    <col min="14" max="14" width="10.81640625" customWidth="1"/>
  </cols>
  <sheetData>
    <row r="1" spans="1:14" ht="15.5" x14ac:dyDescent="0.35">
      <c r="A1" s="1" t="s">
        <v>72</v>
      </c>
      <c r="B1" s="1"/>
      <c r="G1" s="58">
        <v>44225</v>
      </c>
      <c r="H1" s="2"/>
      <c r="I1" s="2"/>
      <c r="J1" s="2"/>
    </row>
    <row r="2" spans="1:14" x14ac:dyDescent="0.25">
      <c r="A2" t="s">
        <v>0</v>
      </c>
      <c r="B2" s="27"/>
      <c r="H2" s="2"/>
      <c r="I2" s="2"/>
      <c r="J2" s="2"/>
    </row>
    <row r="3" spans="1:14" ht="15.5" x14ac:dyDescent="0.35">
      <c r="A3" s="19"/>
      <c r="B3" s="19"/>
      <c r="H3" s="2"/>
      <c r="I3" s="2"/>
      <c r="J3" s="2"/>
    </row>
    <row r="4" spans="1:14" ht="15.5" x14ac:dyDescent="0.35">
      <c r="A4" s="19" t="s">
        <v>1</v>
      </c>
      <c r="B4" s="19"/>
      <c r="D4" s="59"/>
      <c r="E4" s="59"/>
      <c r="F4" s="59"/>
      <c r="G4" s="57" t="s">
        <v>2</v>
      </c>
      <c r="H4" s="2"/>
      <c r="I4" s="2"/>
      <c r="J4" s="2"/>
    </row>
    <row r="5" spans="1:14" ht="15.5" x14ac:dyDescent="0.35">
      <c r="A5" s="19" t="s">
        <v>3</v>
      </c>
      <c r="B5" s="19"/>
      <c r="D5" s="59"/>
      <c r="E5" s="59"/>
      <c r="F5" s="59"/>
      <c r="G5" s="7"/>
      <c r="H5" s="2"/>
      <c r="I5" s="2"/>
      <c r="J5" s="2"/>
    </row>
    <row r="6" spans="1:14" ht="15.5" x14ac:dyDescent="0.35">
      <c r="A6" s="19" t="s">
        <v>4</v>
      </c>
      <c r="B6" s="19"/>
      <c r="D6" s="59"/>
      <c r="E6" s="59"/>
      <c r="F6" s="59"/>
      <c r="G6" s="7"/>
      <c r="H6" s="2"/>
      <c r="I6" s="2"/>
      <c r="J6" s="2"/>
    </row>
    <row r="7" spans="1:14" ht="15.5" x14ac:dyDescent="0.35">
      <c r="A7" s="1"/>
      <c r="B7" s="1"/>
      <c r="G7" s="3"/>
    </row>
    <row r="8" spans="1:14" ht="15.5" x14ac:dyDescent="0.35">
      <c r="A8" s="1" t="s">
        <v>5</v>
      </c>
      <c r="B8" s="1"/>
      <c r="D8" s="45">
        <v>5</v>
      </c>
      <c r="E8" s="46" t="s">
        <v>6</v>
      </c>
      <c r="F8" s="18"/>
      <c r="G8" s="21"/>
    </row>
    <row r="9" spans="1:14" ht="15.5" x14ac:dyDescent="0.35">
      <c r="A9" s="4" t="s">
        <v>7</v>
      </c>
      <c r="B9" s="48"/>
      <c r="C9" s="5"/>
      <c r="D9" s="7"/>
      <c r="E9" s="31"/>
      <c r="F9" s="31"/>
      <c r="G9" s="5"/>
      <c r="H9" s="5"/>
      <c r="I9" s="5"/>
      <c r="J9" s="5"/>
      <c r="K9" s="28"/>
    </row>
    <row r="10" spans="1:14" x14ac:dyDescent="0.25">
      <c r="A10" s="6"/>
      <c r="B10" s="7"/>
      <c r="C10" s="7"/>
      <c r="D10" s="7"/>
      <c r="E10" s="7"/>
      <c r="F10" s="7"/>
      <c r="K10" s="29"/>
      <c r="L10" s="7"/>
      <c r="M10" s="8"/>
      <c r="N10" s="8"/>
    </row>
    <row r="11" spans="1:14" x14ac:dyDescent="0.25">
      <c r="A11" s="6"/>
      <c r="B11" s="20" t="s">
        <v>8</v>
      </c>
      <c r="C11" s="7" t="s">
        <v>9</v>
      </c>
      <c r="D11" s="7"/>
      <c r="E11" s="7"/>
      <c r="F11" s="7"/>
      <c r="K11" s="29"/>
      <c r="L11" s="7"/>
      <c r="M11" s="7"/>
      <c r="N11" s="7"/>
    </row>
    <row r="12" spans="1:14" ht="13" customHeight="1" x14ac:dyDescent="0.3">
      <c r="A12" s="6"/>
      <c r="B12" s="7"/>
      <c r="C12" s="22"/>
      <c r="D12" s="24" t="s">
        <v>10</v>
      </c>
      <c r="E12" s="24"/>
      <c r="F12" s="40">
        <v>4500</v>
      </c>
      <c r="G12" s="23"/>
      <c r="H12" s="7"/>
      <c r="I12" s="7"/>
      <c r="J12" s="7"/>
      <c r="K12" s="29"/>
    </row>
    <row r="13" spans="1:14" ht="13" customHeight="1" x14ac:dyDescent="0.3">
      <c r="A13" s="6"/>
      <c r="B13" s="7"/>
      <c r="C13" s="22"/>
      <c r="D13" s="24" t="s">
        <v>11</v>
      </c>
      <c r="E13" s="24"/>
      <c r="F13" s="41"/>
      <c r="G13" s="23"/>
      <c r="H13" s="7"/>
      <c r="I13" s="7"/>
      <c r="J13" s="7"/>
      <c r="K13" s="29"/>
    </row>
    <row r="14" spans="1:14" ht="13" customHeight="1" x14ac:dyDescent="0.3">
      <c r="A14" s="6"/>
      <c r="B14" s="7"/>
      <c r="C14" s="22"/>
      <c r="D14" s="24" t="s">
        <v>12</v>
      </c>
      <c r="E14" s="24"/>
      <c r="F14" s="41"/>
      <c r="G14" s="23"/>
      <c r="H14" s="7"/>
      <c r="I14" s="7"/>
      <c r="J14" s="7"/>
      <c r="K14" s="29"/>
    </row>
    <row r="15" spans="1:14" ht="13" customHeight="1" x14ac:dyDescent="0.3">
      <c r="A15" s="6"/>
      <c r="B15" s="7"/>
      <c r="C15" s="22"/>
      <c r="D15" s="24" t="s">
        <v>13</v>
      </c>
      <c r="E15" s="24"/>
      <c r="F15" s="41"/>
      <c r="G15" s="23"/>
      <c r="H15" s="7"/>
      <c r="I15" s="7"/>
      <c r="J15" s="7"/>
      <c r="K15" s="29"/>
    </row>
    <row r="16" spans="1:14" ht="13" customHeight="1" x14ac:dyDescent="0.3">
      <c r="A16" s="6"/>
      <c r="B16" s="7"/>
      <c r="C16" s="22"/>
      <c r="D16" s="24" t="s">
        <v>14</v>
      </c>
      <c r="E16" s="24"/>
      <c r="F16" s="41"/>
      <c r="G16" s="23"/>
      <c r="H16" s="7"/>
      <c r="I16" s="7"/>
      <c r="J16" s="7"/>
      <c r="K16" s="29"/>
    </row>
    <row r="17" spans="1:11" ht="13" customHeight="1" x14ac:dyDescent="0.3">
      <c r="A17" s="6"/>
      <c r="B17" s="7"/>
      <c r="C17" s="22"/>
      <c r="D17" s="24" t="s">
        <v>15</v>
      </c>
      <c r="E17" s="24"/>
      <c r="F17" s="41"/>
      <c r="G17" s="23"/>
      <c r="H17" s="7"/>
      <c r="I17" s="7"/>
      <c r="J17" s="7"/>
      <c r="K17" s="29"/>
    </row>
    <row r="18" spans="1:11" ht="13" customHeight="1" thickBot="1" x14ac:dyDescent="0.35">
      <c r="A18" s="6"/>
      <c r="B18" s="7"/>
      <c r="C18" s="22"/>
      <c r="D18" s="24" t="s">
        <v>16</v>
      </c>
      <c r="E18" s="24"/>
      <c r="F18" s="41"/>
      <c r="G18" s="23"/>
      <c r="H18" s="7"/>
      <c r="I18" s="7"/>
      <c r="J18" s="7"/>
      <c r="K18" s="29"/>
    </row>
    <row r="19" spans="1:11" ht="13" customHeight="1" thickBot="1" x14ac:dyDescent="0.35">
      <c r="A19" s="6"/>
      <c r="B19" s="7"/>
      <c r="C19" s="22"/>
      <c r="D19" s="25" t="s">
        <v>17</v>
      </c>
      <c r="E19" s="25"/>
      <c r="F19" s="42">
        <f>+F12+F13-F14-F15+F16+F17+F18</f>
        <v>4500</v>
      </c>
      <c r="G19" s="20" t="str">
        <f>+D8&amp;"mån. inkomster"</f>
        <v>5mån. inkomster</v>
      </c>
      <c r="H19" s="63">
        <f>+F19</f>
        <v>4500</v>
      </c>
      <c r="I19" s="63"/>
      <c r="J19" s="63"/>
      <c r="K19" s="29"/>
    </row>
    <row r="20" spans="1:11" ht="13" customHeight="1" thickBot="1" x14ac:dyDescent="0.35">
      <c r="A20" s="6"/>
      <c r="B20" s="7"/>
      <c r="C20" s="22"/>
      <c r="D20" s="23"/>
      <c r="E20" s="23"/>
      <c r="F20" s="23"/>
      <c r="G20" s="20" t="s">
        <v>18</v>
      </c>
      <c r="H20" s="63">
        <f>+H19/D8*12</f>
        <v>10800</v>
      </c>
      <c r="I20" s="63"/>
      <c r="J20" s="63"/>
      <c r="K20" s="29"/>
    </row>
    <row r="21" spans="1:11" ht="10.5" customHeight="1" x14ac:dyDescent="0.3">
      <c r="A21" s="6"/>
      <c r="B21" s="7"/>
      <c r="C21" s="22"/>
      <c r="D21" s="23"/>
      <c r="E21" s="23"/>
      <c r="F21" s="23"/>
      <c r="G21" s="23"/>
      <c r="H21" s="7"/>
      <c r="I21" s="7"/>
      <c r="J21" s="7"/>
      <c r="K21" s="29"/>
    </row>
    <row r="22" spans="1:1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29"/>
    </row>
    <row r="23" spans="1:11" x14ac:dyDescent="0.25">
      <c r="A23" s="6"/>
      <c r="B23" s="20" t="s">
        <v>19</v>
      </c>
      <c r="C23" s="7" t="s">
        <v>20</v>
      </c>
      <c r="D23" s="7"/>
      <c r="E23" s="7"/>
      <c r="F23" s="7"/>
      <c r="G23" s="7"/>
      <c r="K23" s="29"/>
    </row>
    <row r="24" spans="1:11" ht="13" customHeight="1" x14ac:dyDescent="0.3">
      <c r="A24" s="6"/>
      <c r="B24" s="7"/>
      <c r="C24" s="60"/>
      <c r="D24" s="61"/>
      <c r="E24" s="61"/>
      <c r="F24" s="61"/>
      <c r="G24" s="61"/>
      <c r="H24" s="7"/>
      <c r="I24" s="7"/>
      <c r="J24" s="7"/>
      <c r="K24" s="29"/>
    </row>
    <row r="25" spans="1:11" ht="13" customHeight="1" x14ac:dyDescent="0.3">
      <c r="A25" s="6"/>
      <c r="B25" s="7"/>
      <c r="C25" s="22"/>
      <c r="D25" s="24" t="s">
        <v>67</v>
      </c>
      <c r="E25" s="23"/>
      <c r="F25" s="43">
        <v>250000</v>
      </c>
      <c r="G25" s="23"/>
      <c r="H25" s="7"/>
      <c r="I25" s="7"/>
      <c r="J25" s="7"/>
      <c r="K25" s="29"/>
    </row>
    <row r="26" spans="1:11" ht="13" customHeight="1" thickBot="1" x14ac:dyDescent="0.35">
      <c r="A26" s="6"/>
      <c r="B26" s="7"/>
      <c r="C26" s="22"/>
      <c r="D26" s="24" t="s">
        <v>68</v>
      </c>
      <c r="E26" s="23"/>
      <c r="F26" s="44"/>
      <c r="G26" s="23"/>
      <c r="H26" s="7"/>
      <c r="I26" s="7"/>
      <c r="J26" s="7"/>
      <c r="K26" s="29"/>
    </row>
    <row r="27" spans="1:11" ht="13" customHeight="1" thickBot="1" x14ac:dyDescent="0.35">
      <c r="A27" s="6"/>
      <c r="B27" s="7"/>
      <c r="C27" s="22"/>
      <c r="D27" s="25" t="s">
        <v>21</v>
      </c>
      <c r="E27" s="26"/>
      <c r="F27" s="42">
        <f>+F25-F26</f>
        <v>250000</v>
      </c>
      <c r="G27" s="23"/>
      <c r="H27" s="63">
        <f>+F27</f>
        <v>250000</v>
      </c>
      <c r="I27" s="63"/>
      <c r="J27" s="63"/>
      <c r="K27" s="29"/>
    </row>
    <row r="28" spans="1:11" ht="23.25" customHeight="1" x14ac:dyDescent="0.3">
      <c r="A28" s="6"/>
      <c r="B28" s="7"/>
      <c r="C28" s="22"/>
      <c r="D28" s="23"/>
      <c r="E28" s="23"/>
      <c r="F28" s="23"/>
      <c r="G28" s="23"/>
      <c r="H28" s="7"/>
      <c r="I28" s="7"/>
      <c r="J28" s="7"/>
      <c r="K28" s="29"/>
    </row>
    <row r="29" spans="1:11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29"/>
    </row>
    <row r="30" spans="1:1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30"/>
    </row>
    <row r="32" spans="1:11" ht="15.5" x14ac:dyDescent="0.35">
      <c r="A32" s="4" t="s">
        <v>22</v>
      </c>
      <c r="B32" s="48"/>
      <c r="C32" s="5"/>
      <c r="D32" s="5"/>
      <c r="E32" s="5"/>
      <c r="F32" s="5"/>
      <c r="G32" s="5"/>
      <c r="H32" s="5"/>
      <c r="I32" s="5"/>
      <c r="J32" s="5"/>
      <c r="K32" s="28"/>
    </row>
    <row r="33" spans="1:11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29"/>
    </row>
    <row r="34" spans="1:11" x14ac:dyDescent="0.25">
      <c r="A34" s="6"/>
      <c r="B34" s="7"/>
      <c r="C34" s="7"/>
      <c r="D34" s="7"/>
      <c r="E34" s="7"/>
      <c r="F34" s="7" t="s">
        <v>23</v>
      </c>
      <c r="G34" s="7"/>
      <c r="H34" s="7"/>
      <c r="I34" s="7"/>
      <c r="J34" s="7"/>
      <c r="K34" s="29"/>
    </row>
    <row r="35" spans="1:11" x14ac:dyDescent="0.25">
      <c r="A35" s="6"/>
      <c r="B35" s="20" t="s">
        <v>24</v>
      </c>
      <c r="C35" s="7" t="s">
        <v>25</v>
      </c>
      <c r="D35" s="7"/>
      <c r="E35" s="20"/>
      <c r="F35" s="47">
        <f>+IF(AND(H20&lt;14000,H27&lt;18079.56),280,440)</f>
        <v>440</v>
      </c>
      <c r="G35" s="7"/>
      <c r="H35" s="64">
        <f>+IF(AND(H20&lt;14000,H27&lt;18079.56),280/12*D8,440/12*D8)</f>
        <v>183.33333333333331</v>
      </c>
      <c r="I35" s="65"/>
      <c r="J35" s="65"/>
      <c r="K35" s="29"/>
    </row>
    <row r="36" spans="1:11" x14ac:dyDescent="0.25">
      <c r="A36" s="6"/>
      <c r="B36" s="20"/>
      <c r="C36" s="7"/>
      <c r="D36" s="7"/>
      <c r="E36" s="7"/>
      <c r="F36" s="7"/>
      <c r="G36" s="7"/>
      <c r="H36" s="7"/>
      <c r="I36" s="7"/>
      <c r="J36" s="7"/>
      <c r="K36" s="29"/>
    </row>
    <row r="37" spans="1:11" x14ac:dyDescent="0.25">
      <c r="A37" s="6"/>
      <c r="B37" s="20"/>
      <c r="C37" s="7"/>
      <c r="D37" s="7"/>
      <c r="E37" s="7"/>
      <c r="F37" s="7"/>
      <c r="G37" s="7"/>
      <c r="H37" s="7"/>
      <c r="I37" s="7"/>
      <c r="J37" s="7"/>
      <c r="K37" s="29"/>
    </row>
    <row r="38" spans="1:11" x14ac:dyDescent="0.25">
      <c r="A38" s="6"/>
      <c r="B38" s="20" t="s">
        <v>26</v>
      </c>
      <c r="C38" s="7" t="s">
        <v>27</v>
      </c>
      <c r="D38" s="7"/>
      <c r="E38" s="7"/>
      <c r="F38" s="7"/>
      <c r="G38" s="7"/>
      <c r="H38" s="7"/>
      <c r="I38" s="7"/>
      <c r="J38" s="7"/>
      <c r="K38" s="29"/>
    </row>
    <row r="39" spans="1:11" x14ac:dyDescent="0.25">
      <c r="A39" s="6"/>
      <c r="B39" s="20"/>
      <c r="C39" s="7"/>
      <c r="D39" s="7"/>
      <c r="E39" s="7"/>
      <c r="F39" s="7"/>
      <c r="G39" s="7"/>
      <c r="H39" s="7"/>
      <c r="I39" s="7" t="s">
        <v>28</v>
      </c>
      <c r="J39" s="7"/>
      <c r="K39" s="29" t="s">
        <v>29</v>
      </c>
    </row>
    <row r="40" spans="1:11" x14ac:dyDescent="0.25">
      <c r="A40" s="6"/>
      <c r="B40" s="20"/>
      <c r="C40" s="11" t="s">
        <v>30</v>
      </c>
      <c r="D40" s="11"/>
      <c r="E40" s="11"/>
      <c r="F40" s="11"/>
      <c r="G40" s="12"/>
      <c r="H40" s="12"/>
      <c r="I40" s="13"/>
      <c r="J40" s="12"/>
      <c r="K40" s="29">
        <f>+IF(I40="",0,I40*200)</f>
        <v>0</v>
      </c>
    </row>
    <row r="41" spans="1:11" x14ac:dyDescent="0.25">
      <c r="A41" s="6"/>
      <c r="B41" s="20"/>
      <c r="C41" s="11" t="s">
        <v>31</v>
      </c>
      <c r="D41" s="11"/>
      <c r="E41" s="11"/>
      <c r="F41" s="11"/>
      <c r="G41" s="12"/>
      <c r="H41" s="12"/>
      <c r="I41" s="13"/>
      <c r="J41" s="12"/>
      <c r="K41" s="29">
        <f>+IF(I41="",0,I41*200)</f>
        <v>0</v>
      </c>
    </row>
    <row r="42" spans="1:11" x14ac:dyDescent="0.25">
      <c r="A42" s="6"/>
      <c r="B42" s="20"/>
      <c r="C42" s="7"/>
      <c r="D42" s="7"/>
      <c r="E42" s="7"/>
      <c r="F42" s="7"/>
      <c r="G42" s="12"/>
      <c r="H42" s="12"/>
      <c r="I42" s="12"/>
      <c r="J42" s="12"/>
      <c r="K42" s="29"/>
    </row>
    <row r="43" spans="1:11" x14ac:dyDescent="0.25">
      <c r="A43" s="6"/>
      <c r="B43" s="20"/>
      <c r="C43" s="7" t="s">
        <v>32</v>
      </c>
      <c r="D43" s="7"/>
      <c r="E43" s="7"/>
      <c r="F43" s="7"/>
      <c r="G43" s="7"/>
      <c r="H43" s="7"/>
      <c r="I43" s="7" t="s">
        <v>33</v>
      </c>
      <c r="J43" s="7"/>
      <c r="K43" s="29"/>
    </row>
    <row r="44" spans="1:11" ht="12" customHeight="1" x14ac:dyDescent="0.25">
      <c r="A44" s="6"/>
      <c r="B44" s="20"/>
      <c r="C44" s="7"/>
      <c r="D44" s="32" t="s">
        <v>34</v>
      </c>
      <c r="E44" s="14"/>
      <c r="F44" s="7"/>
      <c r="G44" s="14"/>
      <c r="H44" s="7"/>
      <c r="I44" s="13"/>
      <c r="J44" s="7"/>
      <c r="K44" s="29">
        <f>+IF(I44="",0,I44*200)</f>
        <v>0</v>
      </c>
    </row>
    <row r="45" spans="1:11" x14ac:dyDescent="0.25">
      <c r="A45" s="6"/>
      <c r="B45" s="20"/>
      <c r="C45" s="7"/>
      <c r="D45" s="32" t="s">
        <v>35</v>
      </c>
      <c r="E45" s="32"/>
      <c r="F45" s="7"/>
      <c r="G45" s="14"/>
      <c r="H45" s="14"/>
      <c r="I45" s="13"/>
      <c r="J45" s="14"/>
      <c r="K45" s="29">
        <f>+IF(I45="",0,I45*300)</f>
        <v>0</v>
      </c>
    </row>
    <row r="46" spans="1:11" x14ac:dyDescent="0.25">
      <c r="A46" s="6"/>
      <c r="B46" s="20"/>
      <c r="C46" s="7"/>
      <c r="D46" s="32" t="s">
        <v>36</v>
      </c>
      <c r="E46" s="32"/>
      <c r="F46" s="7"/>
      <c r="G46" s="14"/>
      <c r="H46" s="14"/>
      <c r="I46" s="13"/>
      <c r="J46" s="14"/>
      <c r="K46" s="29">
        <f>+IF(I46="",0,I46*600)</f>
        <v>0</v>
      </c>
    </row>
    <row r="47" spans="1:11" x14ac:dyDescent="0.25">
      <c r="A47" s="6"/>
      <c r="B47" s="20"/>
      <c r="C47" s="7"/>
      <c r="D47" s="32"/>
      <c r="E47" s="32"/>
      <c r="F47" s="7"/>
      <c r="G47" s="14"/>
      <c r="H47" s="14"/>
      <c r="I47" s="54"/>
      <c r="J47" s="14"/>
      <c r="K47" s="29"/>
    </row>
    <row r="48" spans="1:11" x14ac:dyDescent="0.25">
      <c r="A48" s="6"/>
      <c r="B48" s="20"/>
      <c r="C48" s="7"/>
      <c r="D48" s="7"/>
      <c r="E48" s="7"/>
      <c r="F48" s="7" t="s">
        <v>37</v>
      </c>
      <c r="G48" s="7"/>
      <c r="H48" s="7"/>
      <c r="I48" s="7"/>
      <c r="J48" s="7"/>
      <c r="K48" s="29"/>
    </row>
    <row r="49" spans="1:15" x14ac:dyDescent="0.25">
      <c r="A49" s="6"/>
      <c r="B49" s="20"/>
      <c r="C49" s="55" t="s">
        <v>38</v>
      </c>
      <c r="D49" s="7"/>
      <c r="E49" s="20"/>
      <c r="F49" s="47">
        <f>IF(H27&gt;18146.16,(((+H27-(18146.16)))*0.02),0)</f>
        <v>4637.0767999999998</v>
      </c>
      <c r="G49" s="7"/>
      <c r="H49" s="64">
        <f>IF(H27&gt;18079.56,(((+H27-(18079.56)))*0.02)/12*D8,0)</f>
        <v>1932.6703333333332</v>
      </c>
      <c r="I49" s="65"/>
      <c r="J49" s="65"/>
      <c r="K49" s="29"/>
      <c r="M49" s="56"/>
      <c r="N49" s="50"/>
      <c r="O49" s="50"/>
    </row>
    <row r="50" spans="1:15" x14ac:dyDescent="0.25">
      <c r="A50" s="6"/>
      <c r="B50" s="20"/>
      <c r="C50" s="7"/>
      <c r="D50" s="7"/>
      <c r="E50" s="7"/>
      <c r="F50" s="7"/>
      <c r="G50" s="7"/>
      <c r="H50" s="7"/>
      <c r="I50" s="7"/>
      <c r="J50" s="7"/>
      <c r="K50" s="29"/>
    </row>
    <row r="51" spans="1:15" x14ac:dyDescent="0.25">
      <c r="A51" s="6"/>
      <c r="B51" s="20"/>
      <c r="C51" s="7"/>
      <c r="D51" s="7"/>
      <c r="E51" s="7"/>
      <c r="F51" s="7"/>
      <c r="G51" s="7"/>
      <c r="H51" s="7"/>
      <c r="I51" s="7"/>
      <c r="J51" s="7"/>
      <c r="K51" s="29"/>
    </row>
    <row r="52" spans="1:15" x14ac:dyDescent="0.25">
      <c r="A52" s="6"/>
      <c r="B52" s="20" t="s">
        <v>39</v>
      </c>
      <c r="C52" s="7" t="s">
        <v>40</v>
      </c>
      <c r="D52" s="15"/>
      <c r="E52" s="15"/>
      <c r="F52" s="15"/>
      <c r="G52" s="7"/>
      <c r="H52" s="64">
        <f>+H35+K40+K41+K45+K46+H49+K44</f>
        <v>2116.0036666666665</v>
      </c>
      <c r="I52" s="64">
        <f>+I35+J40+J41+J45+J46+I49</f>
        <v>0</v>
      </c>
      <c r="J52" s="64" t="e">
        <f>+J35+#REF!+#REF!+#REF!+#REF!+J49</f>
        <v>#REF!</v>
      </c>
      <c r="K52" s="29"/>
    </row>
    <row r="53" spans="1:15" x14ac:dyDescent="0.25">
      <c r="A53" s="6"/>
      <c r="B53" s="20"/>
      <c r="C53" s="15"/>
      <c r="D53" s="15"/>
      <c r="E53" s="15"/>
      <c r="F53" s="7" t="s">
        <v>41</v>
      </c>
      <c r="G53" s="7"/>
      <c r="H53" s="7"/>
      <c r="I53" s="7"/>
      <c r="J53" s="7"/>
      <c r="K53" s="29"/>
      <c r="N53" s="16"/>
    </row>
    <row r="54" spans="1:15" x14ac:dyDescent="0.25">
      <c r="A54" s="6"/>
      <c r="B54" s="20" t="s">
        <v>42</v>
      </c>
      <c r="C54" s="7" t="s">
        <v>43</v>
      </c>
      <c r="D54" s="15"/>
      <c r="E54" s="15"/>
      <c r="F54" s="47">
        <f>+IF(AND(H20&lt;6048.72,H27&lt;18146.16),0,IF(+H20-6048.72+F49&lt;0,0,(H20+F49-6048.72)*0.18))</f>
        <v>1689.9042239999994</v>
      </c>
      <c r="G54" s="7"/>
      <c r="H54" s="64">
        <f>+IF(AND(H20&lt;6026.52,H27&lt;18079.56),0,IF(+H20-6026.52+F49&lt;0,0,(H20+F49-6026.52)*0.18/12*D8))</f>
        <v>705.79175999999984</v>
      </c>
      <c r="I54" s="64">
        <f>(+I20-5532.6+I49)*0.18</f>
        <v>-995.86800000000005</v>
      </c>
      <c r="J54" s="64">
        <f>(+J20-5532.6+J49)*0.18</f>
        <v>-995.86800000000005</v>
      </c>
      <c r="K54" s="29"/>
      <c r="L54" s="16"/>
      <c r="M54" s="56"/>
      <c r="N54" s="56"/>
      <c r="O54" s="56"/>
    </row>
    <row r="55" spans="1:15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29"/>
      <c r="N55" s="16"/>
    </row>
    <row r="56" spans="1:15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29"/>
    </row>
    <row r="57" spans="1:15" ht="15.5" x14ac:dyDescent="0.35">
      <c r="A57" s="17" t="s">
        <v>44</v>
      </c>
      <c r="B57" s="39"/>
      <c r="C57" s="18"/>
      <c r="D57" s="18">
        <f>+D8</f>
        <v>5</v>
      </c>
      <c r="E57" s="18" t="s">
        <v>65</v>
      </c>
      <c r="F57" s="18"/>
      <c r="G57" s="18"/>
      <c r="H57" s="62">
        <f>+IF(H54&lt;H52,H54,H52)</f>
        <v>705.79175999999984</v>
      </c>
      <c r="I57" s="62">
        <f>+IF(I54&lt;I52,I54,I52)</f>
        <v>-995.86800000000005</v>
      </c>
      <c r="J57" s="62" t="e">
        <f>+IF(J54&lt;J52,J54,J52)</f>
        <v>#REF!</v>
      </c>
      <c r="K57" s="29"/>
    </row>
    <row r="58" spans="1:15" x14ac:dyDescent="0.2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30"/>
    </row>
    <row r="60" spans="1:15" ht="15.5" x14ac:dyDescent="0.35">
      <c r="A60" s="39" t="s">
        <v>45</v>
      </c>
      <c r="B60" s="39"/>
      <c r="D60" t="s">
        <v>46</v>
      </c>
      <c r="H60" s="66"/>
      <c r="I60" s="66"/>
      <c r="J60" s="66"/>
    </row>
    <row r="62" spans="1:15" ht="15.5" x14ac:dyDescent="0.35">
      <c r="A62" s="39" t="s">
        <v>47</v>
      </c>
      <c r="D62" t="s">
        <v>48</v>
      </c>
      <c r="H62" s="66"/>
      <c r="I62" s="66"/>
      <c r="J62" s="66"/>
    </row>
    <row r="65" spans="1:11" ht="15.5" x14ac:dyDescent="0.35">
      <c r="A65" s="33" t="s">
        <v>49</v>
      </c>
      <c r="B65" s="49"/>
      <c r="C65" s="34"/>
      <c r="D65" s="34"/>
      <c r="E65" s="34"/>
      <c r="F65" s="34"/>
      <c r="G65" s="34"/>
      <c r="H65" s="69">
        <f>+H57+H62+H60</f>
        <v>705.79175999999984</v>
      </c>
      <c r="I65" s="69"/>
      <c r="J65" s="69"/>
      <c r="K65" s="35"/>
    </row>
    <row r="68" spans="1:11" x14ac:dyDescent="0.25">
      <c r="A68" t="s">
        <v>50</v>
      </c>
      <c r="D68" s="59"/>
      <c r="E68" s="59"/>
      <c r="F68" s="36"/>
    </row>
    <row r="69" spans="1:11" x14ac:dyDescent="0.25">
      <c r="D69" s="70"/>
      <c r="E69" s="70"/>
      <c r="F69" s="36"/>
    </row>
    <row r="70" spans="1:11" x14ac:dyDescent="0.25">
      <c r="A70" t="s">
        <v>51</v>
      </c>
      <c r="D70" s="59"/>
      <c r="E70" s="59"/>
      <c r="F70" s="36"/>
    </row>
    <row r="71" spans="1:11" x14ac:dyDescent="0.25">
      <c r="D71" s="70"/>
      <c r="E71" s="70"/>
      <c r="F71" s="37"/>
    </row>
    <row r="72" spans="1:11" x14ac:dyDescent="0.25">
      <c r="F72" s="37"/>
    </row>
    <row r="73" spans="1:11" ht="13" x14ac:dyDescent="0.3">
      <c r="A73" s="53" t="s">
        <v>52</v>
      </c>
      <c r="F73" s="37"/>
    </row>
    <row r="74" spans="1:11" x14ac:dyDescent="0.25">
      <c r="F74" s="37"/>
    </row>
    <row r="75" spans="1:11" ht="60.75" customHeight="1" x14ac:dyDescent="0.25">
      <c r="A75" s="38" t="s">
        <v>53</v>
      </c>
      <c r="B75" s="67" t="s">
        <v>54</v>
      </c>
      <c r="C75" s="68"/>
      <c r="D75" s="68"/>
      <c r="E75" s="68"/>
      <c r="F75" s="68"/>
      <c r="G75" s="68"/>
      <c r="H75" s="68"/>
      <c r="I75" s="68"/>
      <c r="J75" s="68"/>
    </row>
    <row r="76" spans="1:11" x14ac:dyDescent="0.25">
      <c r="A76" s="38"/>
      <c r="B76" s="51"/>
    </row>
    <row r="77" spans="1:11" x14ac:dyDescent="0.25">
      <c r="A77" s="38"/>
      <c r="B77" s="67" t="s">
        <v>55</v>
      </c>
      <c r="C77" s="68"/>
      <c r="D77" s="68"/>
      <c r="E77" s="68"/>
      <c r="F77" s="68"/>
      <c r="G77" s="68"/>
      <c r="H77" s="68"/>
      <c r="I77" s="68"/>
      <c r="J77" s="68"/>
    </row>
    <row r="78" spans="1:11" ht="12.75" customHeight="1" x14ac:dyDescent="0.25">
      <c r="A78" s="38"/>
      <c r="B78" s="67" t="s">
        <v>56</v>
      </c>
      <c r="C78" s="68"/>
      <c r="D78" s="68"/>
      <c r="E78" s="68"/>
      <c r="F78" s="68"/>
      <c r="G78" s="68"/>
      <c r="H78" s="68"/>
      <c r="I78" s="68"/>
      <c r="J78" s="68"/>
    </row>
    <row r="79" spans="1:11" x14ac:dyDescent="0.25">
      <c r="A79" s="38"/>
      <c r="B79" s="51"/>
    </row>
    <row r="80" spans="1:11" ht="12.75" customHeight="1" x14ac:dyDescent="0.25">
      <c r="A80" s="38"/>
      <c r="B80" s="67" t="s">
        <v>57</v>
      </c>
      <c r="C80" s="68"/>
      <c r="D80" s="68"/>
      <c r="E80" s="68"/>
      <c r="F80" s="68"/>
      <c r="G80" s="68"/>
      <c r="H80" s="68"/>
      <c r="I80" s="68"/>
      <c r="J80" s="68"/>
    </row>
    <row r="81" spans="1:13" ht="12.75" customHeight="1" x14ac:dyDescent="0.25">
      <c r="A81" s="38"/>
      <c r="B81" s="67" t="s">
        <v>58</v>
      </c>
      <c r="C81" s="68"/>
      <c r="D81" s="68"/>
      <c r="E81" s="68"/>
      <c r="F81" s="68"/>
      <c r="G81" s="68"/>
      <c r="H81" s="68"/>
      <c r="I81" s="68"/>
      <c r="J81" s="68"/>
    </row>
    <row r="82" spans="1:13" x14ac:dyDescent="0.25">
      <c r="A82" s="37"/>
      <c r="B82" s="52"/>
    </row>
    <row r="83" spans="1:13" ht="43.5" customHeight="1" x14ac:dyDescent="0.25">
      <c r="A83" s="38" t="s">
        <v>59</v>
      </c>
      <c r="B83" s="67" t="s">
        <v>60</v>
      </c>
      <c r="C83" s="68"/>
      <c r="D83" s="68"/>
      <c r="E83" s="68"/>
      <c r="F83" s="68"/>
      <c r="G83" s="68"/>
      <c r="H83" s="68"/>
      <c r="I83" s="68"/>
      <c r="J83" s="68"/>
    </row>
    <row r="84" spans="1:13" x14ac:dyDescent="0.25">
      <c r="A84" s="37"/>
      <c r="B84" s="52"/>
    </row>
    <row r="85" spans="1:13" ht="33.75" customHeight="1" x14ac:dyDescent="0.25">
      <c r="A85" s="38" t="s">
        <v>61</v>
      </c>
      <c r="B85" s="67" t="s">
        <v>69</v>
      </c>
      <c r="C85" s="68"/>
      <c r="D85" s="68"/>
      <c r="E85" s="68"/>
      <c r="F85" s="68"/>
      <c r="G85" s="68"/>
      <c r="H85" s="68"/>
      <c r="I85" s="68"/>
      <c r="J85" s="68"/>
    </row>
    <row r="86" spans="1:13" x14ac:dyDescent="0.25">
      <c r="A86" s="37"/>
      <c r="B86" s="52"/>
      <c r="M86" s="16"/>
    </row>
    <row r="87" spans="1:13" ht="42" customHeight="1" x14ac:dyDescent="0.25">
      <c r="A87" s="38" t="s">
        <v>62</v>
      </c>
      <c r="B87" s="67" t="s">
        <v>70</v>
      </c>
      <c r="C87" s="68"/>
      <c r="D87" s="68"/>
      <c r="E87" s="68"/>
      <c r="F87" s="68"/>
      <c r="G87" s="68"/>
      <c r="H87" s="68"/>
      <c r="I87" s="68"/>
      <c r="J87" s="68"/>
    </row>
    <row r="88" spans="1:13" x14ac:dyDescent="0.25">
      <c r="A88" s="37"/>
      <c r="B88" s="52"/>
    </row>
    <row r="89" spans="1:13" ht="120" customHeight="1" x14ac:dyDescent="0.25">
      <c r="A89" s="38" t="s">
        <v>63</v>
      </c>
      <c r="B89" s="67" t="s">
        <v>71</v>
      </c>
      <c r="C89" s="68"/>
      <c r="D89" s="68"/>
      <c r="E89" s="68"/>
      <c r="F89" s="68"/>
      <c r="G89" s="68"/>
      <c r="H89" s="68"/>
      <c r="I89" s="68"/>
      <c r="J89" s="68"/>
    </row>
    <row r="90" spans="1:13" x14ac:dyDescent="0.25">
      <c r="A90" s="37"/>
      <c r="B90" s="52"/>
    </row>
    <row r="91" spans="1:13" x14ac:dyDescent="0.25">
      <c r="A91" s="38" t="s">
        <v>64</v>
      </c>
      <c r="B91" s="67" t="s">
        <v>66</v>
      </c>
      <c r="C91" s="68"/>
      <c r="D91" s="68"/>
      <c r="E91" s="68"/>
      <c r="F91" s="68"/>
      <c r="G91" s="68"/>
      <c r="H91" s="68"/>
      <c r="I91" s="68"/>
      <c r="J91" s="68"/>
    </row>
    <row r="92" spans="1:13" x14ac:dyDescent="0.25">
      <c r="B92" s="50"/>
    </row>
    <row r="93" spans="1:13" x14ac:dyDescent="0.25">
      <c r="B93" s="50"/>
    </row>
    <row r="94" spans="1:13" x14ac:dyDescent="0.25">
      <c r="B94" s="50"/>
    </row>
    <row r="95" spans="1:13" x14ac:dyDescent="0.25">
      <c r="B95" s="50"/>
    </row>
    <row r="96" spans="1:13" x14ac:dyDescent="0.25">
      <c r="B96" s="50"/>
    </row>
    <row r="97" spans="2:2" x14ac:dyDescent="0.25">
      <c r="B97" s="50"/>
    </row>
    <row r="98" spans="2:2" x14ac:dyDescent="0.25">
      <c r="B98" s="50"/>
    </row>
    <row r="99" spans="2:2" x14ac:dyDescent="0.25">
      <c r="B99" s="50"/>
    </row>
    <row r="100" spans="2:2" x14ac:dyDescent="0.25">
      <c r="B100" s="50"/>
    </row>
    <row r="101" spans="2:2" x14ac:dyDescent="0.25">
      <c r="B101" s="50"/>
    </row>
    <row r="102" spans="2:2" x14ac:dyDescent="0.25">
      <c r="B102" s="50"/>
    </row>
    <row r="103" spans="2:2" x14ac:dyDescent="0.25">
      <c r="B103" s="50"/>
    </row>
    <row r="104" spans="2:2" x14ac:dyDescent="0.25">
      <c r="B104" s="50"/>
    </row>
    <row r="105" spans="2:2" x14ac:dyDescent="0.25">
      <c r="B105" s="50"/>
    </row>
    <row r="106" spans="2:2" x14ac:dyDescent="0.25">
      <c r="B106" s="50"/>
    </row>
    <row r="107" spans="2:2" x14ac:dyDescent="0.25">
      <c r="B107" s="50"/>
    </row>
    <row r="108" spans="2:2" x14ac:dyDescent="0.25">
      <c r="B108" s="50"/>
    </row>
    <row r="109" spans="2:2" x14ac:dyDescent="0.25">
      <c r="B109" s="50"/>
    </row>
    <row r="110" spans="2:2" x14ac:dyDescent="0.25">
      <c r="B110" s="50"/>
    </row>
    <row r="111" spans="2:2" x14ac:dyDescent="0.25">
      <c r="B111" s="50"/>
    </row>
    <row r="112" spans="2:2" x14ac:dyDescent="0.25">
      <c r="B112" s="50"/>
    </row>
    <row r="113" spans="2:2" x14ac:dyDescent="0.25">
      <c r="B113" s="50"/>
    </row>
    <row r="114" spans="2:2" x14ac:dyDescent="0.25">
      <c r="B114" s="50"/>
    </row>
    <row r="115" spans="2:2" x14ac:dyDescent="0.25">
      <c r="B115" s="50"/>
    </row>
    <row r="116" spans="2:2" x14ac:dyDescent="0.25">
      <c r="B116" s="50"/>
    </row>
    <row r="117" spans="2:2" x14ac:dyDescent="0.25">
      <c r="B117" s="50"/>
    </row>
    <row r="118" spans="2:2" x14ac:dyDescent="0.25">
      <c r="B118" s="50"/>
    </row>
    <row r="119" spans="2:2" x14ac:dyDescent="0.25">
      <c r="B119" s="50"/>
    </row>
    <row r="120" spans="2:2" x14ac:dyDescent="0.25">
      <c r="B120" s="50"/>
    </row>
    <row r="121" spans="2:2" x14ac:dyDescent="0.25">
      <c r="B121" s="50"/>
    </row>
    <row r="122" spans="2:2" x14ac:dyDescent="0.25">
      <c r="B122" s="50"/>
    </row>
    <row r="123" spans="2:2" x14ac:dyDescent="0.25">
      <c r="B123" s="50"/>
    </row>
    <row r="124" spans="2:2" x14ac:dyDescent="0.25">
      <c r="B124" s="50"/>
    </row>
  </sheetData>
  <customSheetViews>
    <customSheetView guid="{7CEFEAE0-A45E-4A6C-935E-3AE496A26F7F}" showGridLines="0">
      <selection activeCell="O89" sqref="O89"/>
      <rowBreaks count="1" manualBreakCount="1">
        <brk id="71" max="16383" man="1"/>
      </rowBreaks>
      <colBreaks count="1" manualBreakCount="1">
        <brk id="11" max="1048575" man="1"/>
      </colBreaks>
      <pageMargins left="0.53" right="0.32" top="0.45" bottom="0.47" header="0.4" footer="0.46"/>
      <pageSetup paperSize="9" scale="82" firstPageNumber="0" fitToWidth="2" orientation="portrait" verticalDpi="300" r:id="rId1"/>
    </customSheetView>
    <customSheetView guid="{87E1F0E0-F14D-4593-A368-B3C24558DC86}" showGridLines="0" printArea="1" topLeftCell="A16">
      <selection activeCell="B89" sqref="B89:J89"/>
      <rowBreaks count="1" manualBreakCount="1">
        <brk id="71" max="16383" man="1"/>
      </rowBreaks>
      <colBreaks count="1" manualBreakCount="1">
        <brk id="11" max="1048575" man="1"/>
      </colBreaks>
      <pageMargins left="0.53" right="0.32" top="0.45" bottom="0.47" header="0.4" footer="0.46"/>
      <pageSetup paperSize="9" scale="82" firstPageNumber="0" fitToWidth="2" orientation="portrait" verticalDpi="300" r:id="rId2"/>
    </customSheetView>
  </customSheetViews>
  <mergeCells count="29">
    <mergeCell ref="B91:J91"/>
    <mergeCell ref="B78:J78"/>
    <mergeCell ref="B80:J80"/>
    <mergeCell ref="B81:J81"/>
    <mergeCell ref="B83:J83"/>
    <mergeCell ref="B85:J85"/>
    <mergeCell ref="B89:J89"/>
    <mergeCell ref="B87:J87"/>
    <mergeCell ref="B75:J75"/>
    <mergeCell ref="B77:J77"/>
    <mergeCell ref="H62:J62"/>
    <mergeCell ref="H65:J65"/>
    <mergeCell ref="D69:E69"/>
    <mergeCell ref="D71:E71"/>
    <mergeCell ref="D4:F4"/>
    <mergeCell ref="D6:F6"/>
    <mergeCell ref="C24:G24"/>
    <mergeCell ref="D70:E70"/>
    <mergeCell ref="H57:J57"/>
    <mergeCell ref="D5:F5"/>
    <mergeCell ref="H19:J19"/>
    <mergeCell ref="H20:J20"/>
    <mergeCell ref="H27:J27"/>
    <mergeCell ref="H35:J35"/>
    <mergeCell ref="H49:J49"/>
    <mergeCell ref="H52:J52"/>
    <mergeCell ref="H54:J54"/>
    <mergeCell ref="H60:J60"/>
    <mergeCell ref="D68:E68"/>
  </mergeCells>
  <phoneticPr fontId="3" type="noConversion"/>
  <pageMargins left="0.53" right="0.32" top="0.45" bottom="0.47" header="0.4" footer="0.46"/>
  <pageSetup paperSize="9" scale="74" firstPageNumber="0" fitToWidth="2" orientation="portrait" verticalDpi="300" r:id="rId3"/>
  <rowBreaks count="1" manualBreakCount="1">
    <brk id="71" max="16383" man="1"/>
  </rowBreaks>
  <colBreaks count="1" manualBreakCount="1">
    <brk id="11" max="1048575" man="1"/>
  </col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Blankett</vt:lpstr>
      <vt:lpstr>Blankett!Print_Area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Oksanen Anne</dc:creator>
  <cp:lastModifiedBy>Ahvenjärvi Marja (DVV)</cp:lastModifiedBy>
  <cp:lastPrinted>2013-05-31T07:37:45Z</cp:lastPrinted>
  <dcterms:created xsi:type="dcterms:W3CDTF">2012-12-18T08:26:02Z</dcterms:created>
  <dcterms:modified xsi:type="dcterms:W3CDTF">2021-01-29T10:05:07Z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0x0101005F61BC2CBA3FF244A10E864FAEC63324</vt:lpwstr>
  </property>
</Properties>
</file>