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03102071\Desktop\EV palkkiolaskelma\Vuoden 2021 ja 2022 laskurit\"/>
    </mc:Choice>
  </mc:AlternateContent>
  <xr:revisionPtr revIDLastSave="0" documentId="13_ncr:1_{352EDC66-DDB1-4468-9768-0834E56377C4}" xr6:coauthVersionLast="46" xr6:coauthVersionMax="46" xr10:uidLastSave="{00000000-0000-0000-0000-000000000000}"/>
  <bookViews>
    <workbookView xWindow="-108" yWindow="-108" windowWidth="23256" windowHeight="12576" xr2:uid="{00000000-000D-0000-FFFF-FFFF00000000}"/>
  </bookViews>
  <sheets>
    <sheet name="Lomake" sheetId="2" r:id="rId1"/>
  </sheets>
  <definedNames>
    <definedName name="_xlnm.Print_Area" localSheetId="0">Lomake!$A$1:$K$102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 i="2" l="1"/>
  <c r="F49" i="2"/>
  <c r="F19" i="2"/>
  <c r="H19" i="2"/>
  <c r="H20" i="2"/>
  <c r="H54" i="2" s="1"/>
  <c r="F27" i="2"/>
  <c r="H27" i="2"/>
  <c r="K40" i="2"/>
  <c r="K41" i="2"/>
  <c r="K44" i="2"/>
  <c r="K45" i="2"/>
  <c r="K46" i="2"/>
  <c r="D57" i="2"/>
  <c r="G19" i="2"/>
  <c r="I52" i="2"/>
  <c r="J52" i="2"/>
  <c r="I54" i="2"/>
  <c r="J54" i="2"/>
  <c r="J57" i="2"/>
  <c r="I57" i="2"/>
  <c r="F35" i="2" l="1"/>
  <c r="F54" i="2"/>
  <c r="H35" i="2"/>
  <c r="H52" i="2" s="1"/>
  <c r="H57" i="2" s="1"/>
  <c r="H6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O922045</author>
    <author>NN</author>
  </authors>
  <commentList>
    <comment ref="D8" authorId="0" shapeId="0" xr:uid="{00000000-0006-0000-0000-000001000000}">
      <text>
        <r>
          <rPr>
            <b/>
            <sz val="8"/>
            <color indexed="81"/>
            <rFont val="Tahoma"/>
          </rPr>
          <t>kommentti:</t>
        </r>
        <r>
          <rPr>
            <sz val="8"/>
            <color indexed="81"/>
            <rFont val="Tahoma"/>
          </rPr>
          <t xml:space="preserve">
Lisää tähän kuukausien määrä</t>
        </r>
      </text>
    </comment>
    <comment ref="B11" authorId="1" shapeId="0" xr:uid="{00000000-0006-0000-0000-000002000000}">
      <text>
        <r>
          <rPr>
            <b/>
            <sz val="8"/>
            <color indexed="8"/>
            <rFont val="Times New Roman"/>
            <family val="1"/>
          </rPr>
          <t xml:space="preserve">Kommentti:
</t>
        </r>
        <r>
          <rPr>
            <sz val="8"/>
            <color indexed="8"/>
            <rFont val="Times New Roman"/>
            <family val="1"/>
          </rPr>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maksut.Sosiaalietuuksia ovat esimerkiksi asumis- , hoito- ja toimeentulotuki</t>
        </r>
      </text>
    </comment>
    <comment ref="D17" authorId="0" shapeId="0" xr:uid="{00000000-0006-0000-0000-000003000000}">
      <text>
        <r>
          <rPr>
            <b/>
            <sz val="8"/>
            <color indexed="81"/>
            <rFont val="Tahoma"/>
          </rPr>
          <t>kommentti:</t>
        </r>
        <r>
          <rPr>
            <sz val="8"/>
            <color indexed="81"/>
            <rFont val="Tahoma"/>
          </rPr>
          <t xml:space="preserve">
Erillinen laskelma  ja selvitykset laskun liitteeksi”</t>
        </r>
      </text>
    </comment>
    <comment ref="D18" authorId="0" shapeId="0" xr:uid="{00000000-0006-0000-0000-000004000000}">
      <text>
        <r>
          <rPr>
            <b/>
            <sz val="8"/>
            <color indexed="81"/>
            <rFont val="Tahoma"/>
          </rPr>
          <t>kommentti:</t>
        </r>
        <r>
          <rPr>
            <sz val="8"/>
            <color indexed="81"/>
            <rFont val="Tahoma"/>
          </rPr>
          <t xml:space="preserve">
Esimerkiksi asumis-, hoito- ja toimeentulotuki</t>
        </r>
      </text>
    </comment>
    <comment ref="B23" authorId="1" shapeId="0" xr:uid="{00000000-0006-0000-0000-000005000000}">
      <text>
        <r>
          <rPr>
            <b/>
            <sz val="8"/>
            <color indexed="8"/>
            <rFont val="Times New Roman"/>
            <family val="1"/>
          </rPr>
          <t xml:space="preserve">Kommentti:
</t>
        </r>
        <r>
          <rPr>
            <sz val="8"/>
            <color indexed="8"/>
            <rFont val="Times New Roman"/>
            <family val="1"/>
          </rPr>
          <t>Holh TL 44 4 4 mom. Varallisuuden käypä arvo vähennettynä päämiehen veloilla. Varallisuutta määriteltäessä ei oteta huomioon päämiehen henkilökohtaisessa käytössä olevaa asuntoa ja siihen kohdistuvaa velkaa.</t>
        </r>
      </text>
    </comment>
    <comment ref="B35" authorId="1" shapeId="0" xr:uid="{00000000-0006-0000-0000-000006000000}">
      <text>
        <r>
          <rPr>
            <b/>
            <sz val="8"/>
            <color indexed="8"/>
            <rFont val="Times New Roman"/>
            <family val="1"/>
          </rPr>
          <t xml:space="preserve">Kommentti:
</t>
        </r>
        <r>
          <rPr>
            <sz val="8"/>
            <color indexed="8"/>
            <rFont val="Times New Roman"/>
            <family val="1"/>
          </rPr>
          <t>Palkkioasetus 2 §: Perusmaksu on 440 euroa. Perusmaksu on kuitenkin 280 €, jos  päämiehen vuositulo on 14 000 euroa tai pienempi ja varallisuus alle 18 146,16 €.</t>
        </r>
      </text>
    </comment>
    <comment ref="C49" authorId="1" shapeId="0" xr:uid="{00000000-0006-0000-0000-000007000000}">
      <text>
        <r>
          <rPr>
            <b/>
            <sz val="8"/>
            <color indexed="8"/>
            <rFont val="Times New Roman"/>
            <family val="1"/>
          </rPr>
          <t xml:space="preserve">Kommentti:
</t>
        </r>
        <r>
          <rPr>
            <sz val="8"/>
            <color indexed="8"/>
            <rFont val="Times New Roman"/>
            <family val="1"/>
          </rPr>
          <t>Palkkioasetus 4 § 3 mom.Omaisuuden hoitamisesta peritty maksu on 2% varallisuuden käyvästä arvosta, josta vähennetty velat ja 18 146,16 euroa. Varallisuutta määriteltäessä ei oteta huomioon päämiehen henkilökohtaisessa käytössä olevaa asuntoa ja siihen kohdistuvaa velkaa</t>
        </r>
      </text>
    </comment>
    <comment ref="B54" authorId="1" shapeId="0" xr:uid="{00000000-0006-0000-0000-000008000000}">
      <text>
        <r>
          <rPr>
            <b/>
            <sz val="8"/>
            <color indexed="8"/>
            <rFont val="Times New Roman"/>
            <family val="1"/>
          </rPr>
          <t xml:space="preserve">Kommentti:
</t>
        </r>
        <r>
          <rPr>
            <sz val="8"/>
            <color indexed="8"/>
            <rFont val="Times New Roman"/>
            <family val="1"/>
          </rPr>
          <t xml:space="preserve">Palkkioasetus 5 §: Perusmaksu ja lisämaksu voivat olla yhteensä korkeintaan 18 % laskennallisesta vuositulosta. 
Laskennallinen vuositulo saadaan laskemalla yhteen kohdan 2.2.3. tarkoittama euromäärä ja kohdan 1.1. tarkoittama vuositulo, josta on vähennetty 6 048,72 euroa.
Palkkiota ei saa holhoustoimilain 44 §:n nojalla periä lainkaan, jos tulot ovat vuodessa 6 048,72 euroa tai vähemmän ja varallisuus on 18 146,16 euroa tai vähemmän. </t>
        </r>
      </text>
    </comment>
    <comment ref="A57" authorId="1" shapeId="0" xr:uid="{00000000-0006-0000-0000-000009000000}">
      <text>
        <r>
          <rPr>
            <b/>
            <sz val="8"/>
            <color indexed="8"/>
            <rFont val="Times New Roman"/>
            <family val="1"/>
          </rPr>
          <t xml:space="preserve">Kommentti:
</t>
        </r>
        <r>
          <rPr>
            <sz val="8"/>
            <color indexed="8"/>
            <rFont val="Times New Roman"/>
            <family val="1"/>
          </rPr>
          <t xml:space="preserve">pienempi kohdasta 2.3 tai 2.4.) </t>
        </r>
      </text>
    </comment>
  </commentList>
</comments>
</file>

<file path=xl/sharedStrings.xml><?xml version="1.0" encoding="utf-8"?>
<sst xmlns="http://schemas.openxmlformats.org/spreadsheetml/2006/main" count="82" uniqueCount="76">
  <si>
    <t>1. Päämiehen tulot ja varallisuus</t>
  </si>
  <si>
    <t>2. Palkkion osat</t>
  </si>
  <si>
    <t>Kpl</t>
  </si>
  <si>
    <t>Perinnönjako, ositus tai erottelu,</t>
  </si>
  <si>
    <t>jos päämiehelle tuleva osuus on yli 20 000 euroa, maksu 300 euroa</t>
  </si>
  <si>
    <t>3. Perittävä palkkio</t>
  </si>
  <si>
    <t>kuukaudelta</t>
  </si>
  <si>
    <t>Tilikausi:</t>
  </si>
  <si>
    <t>Päämiehen tulot</t>
  </si>
  <si>
    <t>Palkka-, eläke- ja muut ansiotulot (netto)</t>
  </si>
  <si>
    <t>Velat (pl asuntovelka)</t>
  </si>
  <si>
    <t>Päämiehen varallisuus</t>
  </si>
  <si>
    <t xml:space="preserve"> vuokratulot</t>
  </si>
  <si>
    <t>Erittely ja tositteet liitteenä</t>
  </si>
  <si>
    <t>Palkkio ja kulut yhteensä</t>
  </si>
  <si>
    <t>Paikka ja päivämäärä</t>
  </si>
  <si>
    <t>Allekirjoitus</t>
  </si>
  <si>
    <t>Eur</t>
  </si>
  <si>
    <t>Kohta 1.1.</t>
  </si>
  <si>
    <t>Holh TL 44 4 4 mom. Varallisuuden käypä arvo vähennettynä päämiehen veloilla. Varallisuutta määriteltäessä ei oteta huomioon päämiehen henkilökohtaisessa käytössä olevaa asuntoa ja siihen kohdistuvaa velkaa.</t>
  </si>
  <si>
    <t>Kohta 1.2.</t>
  </si>
  <si>
    <t>Kohta 2.1.</t>
  </si>
  <si>
    <t>Kohta 2.2.3.</t>
  </si>
  <si>
    <t>Kohta 2.4.</t>
  </si>
  <si>
    <t>Kohta 3.</t>
  </si>
  <si>
    <t>Hetu:</t>
  </si>
  <si>
    <t>Palkkio ja kululasku</t>
  </si>
  <si>
    <t>Tulot vuodessa</t>
  </si>
  <si>
    <t>1.1.</t>
  </si>
  <si>
    <t>1.2.</t>
  </si>
  <si>
    <t xml:space="preserve">Päämiehen varallisuus </t>
  </si>
  <si>
    <t xml:space="preserve">Päämiehen tulot tilikaudella </t>
  </si>
  <si>
    <t>2.1.</t>
  </si>
  <si>
    <t>2.2.</t>
  </si>
  <si>
    <t>2.3.</t>
  </si>
  <si>
    <t>2.4.</t>
  </si>
  <si>
    <t xml:space="preserve">Palkkio voi olla korkeintaan (laskettu palkkiorajoittimella) </t>
  </si>
  <si>
    <t>Perusmaksu ja lisämaksut yhteensä</t>
  </si>
  <si>
    <t>Lisämaksut</t>
  </si>
  <si>
    <t>4. Erityiskorvaus</t>
  </si>
  <si>
    <t>Erillinen liite</t>
  </si>
  <si>
    <t>5. Kulut</t>
  </si>
  <si>
    <t>Koko vuosi</t>
  </si>
  <si>
    <t>Muut pääomatulot (netto)</t>
  </si>
  <si>
    <t>Erillinen laskelma  ja selvitykset laskun liitteeksi</t>
  </si>
  <si>
    <t>Esimerkiksi asumis-, hoito- ja toimeentulotuki</t>
  </si>
  <si>
    <t>Kommentit</t>
  </si>
  <si>
    <t>2.2.3. Omaisuuden hoitaminen</t>
  </si>
  <si>
    <t xml:space="preserve">Perittävä palkkio on pienempi kohdista 2.3 tai 2.4. </t>
  </si>
  <si>
    <t>(Holhoustoimilaki 44§, valtioneuvoston asetus edunvalvojan palkkion suuruudesta 696/2012)</t>
  </si>
  <si>
    <t>Metsänmyyntitulon huomioiminen edunvalvojan palkkiossa.</t>
  </si>
  <si>
    <t xml:space="preserve">Metsän vuotuisen tuoton myymisestä saadut varat voidaan huomioida tuloina. </t>
  </si>
  <si>
    <t>- vuotuisen tuoton määrä kuutiometreinä = selviää metsäsuunnitelmasta tai metsäasiantuntijalta</t>
  </si>
  <si>
    <t>- keskimääräinen kuutiohinta = laske metsänmyynnistä saadut tulot yhteen tilikauden ajalta ja jaa luku myytyjen kuutioiden määrällä</t>
  </si>
  <si>
    <t xml:space="preserve">- kulut metsän uudistamisesta = laske tilikauden aikana maksetut metsänhoitokulut </t>
  </si>
  <si>
    <t>Metsänmyynnistä seuraavana vuonna erääntyvät merkittävät luovutusvoittoverot ja arvonlisäverot kirjataan veloiksi jo ennakolta. Varallisuuteen vaikuttaa myös seuraavana vuonna erääntyvät merkittävät metsänmyyntitulot, jotka voi lisätä varallisuuden arvoon jo ennakolta. Huomioi varallisuuden arvoa vähentävänä, jos puuta on myyty vuotuisen tuoton yli.</t>
  </si>
  <si>
    <t>- vuodet, joilta tuotto huomioidaan = edunvalvonnan alkaminen tai viimeisin myynti (viimeksi tapahtunut)</t>
  </si>
  <si>
    <t>- palkkiossa huomioitava vuotuinen tuotto = vastaukseksi saatua lukua voi käyttää metsänmyyntitulona palkkiolaskelmassa</t>
  </si>
  <si>
    <t>Edunvalvojan palkkio- ja kululasku 2021</t>
  </si>
  <si>
    <t xml:space="preserve">Palkkioasetus 5 §: Perusmaksu ja lisämaksu voivat olla yhteensä korkeintaan 18 % laskennallisesta vuositulosta. 
Laskennallinen vuositulo saadaan laskemalla yhteen kohdan 2.2.3. tarkoittama euromäärä ja kohdan 1.1. tarkoittama vuositulo, josta on vähennetty 6 048,72 euroa.
Palkkiota ei saa holhoustoimilain 44 §:n nojalla periä lainkaan, jos tulot ovat vuodessa 6 048,72 euroa tai vähemmän ja varallisuus on 18 146,16 euroa tai vähemmän. 
</t>
  </si>
  <si>
    <t>Palkkioasetus 2 §: Perusmaksu on 440 euroa. Perusmaksu on kuitenkin 280 euroa, jos päämiehen vuositulo on 14 000 euroa tai pienempi ja varallisuus alle 18 146,16 €.</t>
  </si>
  <si>
    <t>Päämies:</t>
  </si>
  <si>
    <t>Edunvalvoja:</t>
  </si>
  <si>
    <t>2.2.1. Edunvalvonnan aloittamisesta perittävä maksu 200 euroa</t>
  </si>
  <si>
    <t>2.2.2. DVV:n lupaa edellyttävästä tai vastaavasta toimenpiteestä 200 euroa</t>
  </si>
  <si>
    <t>jos päämiehelle tuleva osuus on 20 000 euroa tai alle, maksu 200 euroa</t>
  </si>
  <si>
    <t>jos päämiehelle tuleva osuus on yli 100 000 euroa, maksu 600 euroa</t>
  </si>
  <si>
    <t>Ohje: vuodet, joilta tuotto huomioidaan x vuotuisen tuoton määrä kuutiometreinä x keskimääräinen kuutiohinta – kulut metsän uudistamisesta = palkkiossa huomioitava vuotuinen tuotto euroina</t>
  </si>
  <si>
    <t>Palkkioasetus 4 § 3 mom. Omaisuuden hoitamisesta peritty maksu on 2% varallisuuden käyvästä arvosta, josta on vähennetty velat ja 18 146,16 €. Varallisuutta määriteltäessä ei oteta huomioon päämiehen henkilökohtaisessa käytössä olevaa asuntoa ja siihen kohdistuvaa velkaa.</t>
  </si>
  <si>
    <t>Sosiaalietuudet</t>
  </si>
  <si>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 Sosiaalietuuksia ovat esimerkiksi asumis-, hoito- ja toimeentulotuki.</t>
  </si>
  <si>
    <t xml:space="preserve"> - Tulonhankkimismenot (vastike)</t>
  </si>
  <si>
    <t xml:space="preserve"> - Ennakonpidätys (verot)</t>
  </si>
  <si>
    <t>Korko- ja osinko tulot (netto)</t>
  </si>
  <si>
    <t>Omaisuus (pl asunnon arvo)</t>
  </si>
  <si>
    <t>Perusmaksu (440 tai 280 euroa)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</si>
</sst>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3" x14ac:knownFonts="1">
    <font>
      <sz val="10"/>
      <name val="Arial"/>
      <family val="2"/>
    </font>
    <font>
      <b/>
      <sz val="12"/>
      <name val="Arial"/>
      <family val="2"/>
    </font>
    <font>
      <b/>
      <sz val="8"/>
      <color indexed="8"/>
      <name val="Times New Roman"/>
      <family val="1"/>
    </font>
    <font>
      <sz val="8"/>
      <color indexed="8"/>
      <name val="Times New Roman"/>
      <family val="1"/>
    </font>
    <font>
      <b/>
      <sz val="10"/>
      <name val="Arial"/>
      <family val="2"/>
    </font>
    <font>
      <sz val="8"/>
      <name val="Arial"/>
      <family val="2"/>
    </font>
    <font>
      <sz val="12"/>
      <name val="Arial"/>
      <family val="2"/>
    </font>
    <font>
      <sz val="8"/>
      <color indexed="81"/>
      <name val="Tahoma"/>
    </font>
    <font>
      <b/>
      <sz val="8"/>
      <color indexed="81"/>
      <name val="Tahoma"/>
    </font>
    <font>
      <i/>
      <sz val="8"/>
      <name val="Arial"/>
      <family val="2"/>
    </font>
    <font>
      <i/>
      <sz val="10"/>
      <name val="Arial"/>
      <family val="2"/>
    </font>
    <font>
      <b/>
      <i/>
      <sz val="10"/>
      <name val="Arial"/>
      <family val="2"/>
    </font>
    <font>
      <sz val="10"/>
      <name val="Arial"/>
      <family val="2"/>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7">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
    <xf numFmtId="0" fontId="0" fillId="0" borderId="0"/>
  </cellStyleXfs>
  <cellXfs count="77">
    <xf numFmtId="0" fontId="0" fillId="0" borderId="0" xfId="0"/>
    <xf numFmtId="0" fontId="1" fillId="0" borderId="0" xfId="0" applyFont="1"/>
    <xf numFmtId="164" fontId="0" fillId="0" borderId="0" xfId="0" applyNumberFormat="1" applyProtection="1">
      <protection locked="0"/>
    </xf>
    <xf numFmtId="164" fontId="0" fillId="0" borderId="0" xfId="0" applyNumberFormat="1"/>
    <xf numFmtId="0" fontId="1" fillId="0" borderId="1" xfId="0" applyFont="1" applyBorder="1"/>
    <xf numFmtId="0" fontId="0" fillId="0" borderId="2" xfId="0" applyBorder="1"/>
    <xf numFmtId="0" fontId="0" fillId="0" borderId="3" xfId="0" applyBorder="1"/>
    <xf numFmtId="0" fontId="0" fillId="0" borderId="0" xfId="0" applyBorder="1"/>
    <xf numFmtId="4" fontId="0" fillId="0" borderId="0" xfId="0" applyNumberFormat="1" applyBorder="1"/>
    <xf numFmtId="0" fontId="0" fillId="0" borderId="4" xfId="0" applyBorder="1"/>
    <xf numFmtId="0" fontId="0" fillId="0" borderId="5" xfId="0" applyBorder="1"/>
    <xf numFmtId="0" fontId="0" fillId="0" borderId="0" xfId="0" applyFont="1" applyBorder="1" applyAlignment="1"/>
    <xf numFmtId="0" fontId="0" fillId="0" borderId="0" xfId="0" applyBorder="1" applyAlignment="1">
      <alignment wrapText="1"/>
    </xf>
    <xf numFmtId="0" fontId="0" fillId="0" borderId="6" xfId="0" applyBorder="1" applyAlignment="1" applyProtection="1">
      <alignment horizontal="center" wrapText="1"/>
      <protection locked="0"/>
    </xf>
    <xf numFmtId="0" fontId="0" fillId="0" borderId="0" xfId="0" applyFont="1" applyBorder="1" applyAlignment="1">
      <alignment horizontal="left" wrapText="1"/>
    </xf>
    <xf numFmtId="0" fontId="0" fillId="0" borderId="0" xfId="0" applyFont="1" applyBorder="1"/>
    <xf numFmtId="4" fontId="0" fillId="0" borderId="0" xfId="0" applyNumberFormat="1"/>
    <xf numFmtId="0" fontId="1" fillId="0" borderId="3" xfId="0" applyFont="1" applyBorder="1"/>
    <xf numFmtId="0" fontId="4" fillId="0" borderId="0" xfId="0" applyFont="1" applyBorder="1"/>
    <xf numFmtId="0" fontId="6" fillId="0" borderId="0" xfId="0" applyFont="1"/>
    <xf numFmtId="0" fontId="0" fillId="0" borderId="0" xfId="0" applyBorder="1" applyAlignment="1">
      <alignment horizontal="right"/>
    </xf>
    <xf numFmtId="164" fontId="4" fillId="0" borderId="0" xfId="0" applyNumberFormat="1" applyFont="1"/>
    <xf numFmtId="0" fontId="9" fillId="0" borderId="0" xfId="0" applyNumberFormat="1" applyFont="1" applyBorder="1" applyAlignment="1">
      <alignment wrapText="1"/>
    </xf>
    <xf numFmtId="0" fontId="10" fillId="0" borderId="0" xfId="0" applyFont="1" applyAlignment="1">
      <alignment wrapText="1"/>
    </xf>
    <xf numFmtId="0" fontId="10" fillId="0" borderId="0" xfId="0" applyFont="1" applyAlignment="1"/>
    <xf numFmtId="0" fontId="11" fillId="0" borderId="0" xfId="0" applyFont="1" applyAlignment="1"/>
    <xf numFmtId="0" fontId="11" fillId="0" borderId="0" xfId="0" applyFont="1" applyAlignment="1">
      <alignment wrapText="1"/>
    </xf>
    <xf numFmtId="0" fontId="12" fillId="0" borderId="0" xfId="0" applyFont="1"/>
    <xf numFmtId="0" fontId="12" fillId="0" borderId="7" xfId="0" applyFont="1" applyBorder="1"/>
    <xf numFmtId="0" fontId="12" fillId="0" borderId="8" xfId="0" applyFont="1" applyBorder="1"/>
    <xf numFmtId="0" fontId="12" fillId="0" borderId="9" xfId="0" applyFont="1" applyBorder="1"/>
    <xf numFmtId="0" fontId="0" fillId="0" borderId="10" xfId="0" applyBorder="1"/>
    <xf numFmtId="0" fontId="0" fillId="0" borderId="0" xfId="0" applyFont="1" applyBorder="1" applyAlignment="1">
      <alignment horizontal="left"/>
    </xf>
    <xf numFmtId="0" fontId="1" fillId="0" borderId="11" xfId="0" applyFont="1" applyBorder="1"/>
    <xf numFmtId="0" fontId="0" fillId="0" borderId="12" xfId="0" applyBorder="1"/>
    <xf numFmtId="0" fontId="12" fillId="0" borderId="13" xfId="0" applyFont="1" applyBorder="1"/>
    <xf numFmtId="0" fontId="0" fillId="0" borderId="0" xfId="0" applyBorder="1" applyProtection="1"/>
    <xf numFmtId="0" fontId="0" fillId="0" borderId="0" xfId="0" applyProtection="1"/>
    <xf numFmtId="0" fontId="0" fillId="0" borderId="0" xfId="0" applyAlignment="1" applyProtection="1">
      <alignment vertical="top"/>
    </xf>
    <xf numFmtId="0" fontId="1" fillId="0" borderId="0" xfId="0" applyFont="1" applyBorder="1"/>
    <xf numFmtId="4" fontId="10" fillId="2" borderId="14" xfId="0" applyNumberFormat="1" applyFont="1" applyFill="1" applyBorder="1" applyAlignment="1" applyProtection="1">
      <protection locked="0"/>
    </xf>
    <xf numFmtId="4" fontId="10" fillId="2" borderId="12" xfId="0" applyNumberFormat="1" applyFont="1" applyFill="1" applyBorder="1" applyAlignment="1" applyProtection="1">
      <protection locked="0"/>
    </xf>
    <xf numFmtId="4" fontId="4" fillId="0" borderId="0" xfId="0" applyNumberFormat="1" applyFont="1" applyFill="1" applyProtection="1"/>
    <xf numFmtId="4" fontId="10" fillId="2" borderId="14" xfId="0" applyNumberFormat="1" applyFont="1" applyFill="1" applyBorder="1" applyAlignment="1" applyProtection="1">
      <alignment wrapText="1"/>
      <protection locked="0"/>
    </xf>
    <xf numFmtId="4" fontId="10" fillId="2" borderId="12" xfId="0" applyNumberFormat="1" applyFont="1" applyFill="1" applyBorder="1" applyAlignment="1" applyProtection="1">
      <alignment wrapText="1"/>
      <protection locked="0"/>
    </xf>
    <xf numFmtId="0" fontId="1" fillId="0" borderId="15" xfId="0" applyFont="1" applyBorder="1" applyProtection="1">
      <protection locked="0"/>
    </xf>
    <xf numFmtId="164" fontId="1" fillId="0" borderId="0" xfId="0" applyNumberFormat="1" applyFont="1"/>
    <xf numFmtId="4" fontId="0" fillId="0" borderId="15" xfId="0" applyNumberFormat="1" applyBorder="1" applyAlignment="1"/>
    <xf numFmtId="0" fontId="1" fillId="0" borderId="2" xfId="0" applyFont="1" applyBorder="1"/>
    <xf numFmtId="0" fontId="1" fillId="0" borderId="12" xfId="0" applyFont="1" applyBorder="1"/>
    <xf numFmtId="0" fontId="0" fillId="0" borderId="0" xfId="0" applyAlignment="1"/>
    <xf numFmtId="0" fontId="0" fillId="0" borderId="0" xfId="0" applyNumberFormat="1" applyAlignment="1" applyProtection="1"/>
    <xf numFmtId="0" fontId="0" fillId="0" borderId="0" xfId="0" applyAlignment="1" applyProtection="1"/>
    <xf numFmtId="0" fontId="4" fillId="0" borderId="0" xfId="0" applyFont="1"/>
    <xf numFmtId="0" fontId="0" fillId="0" borderId="0" xfId="0" applyBorder="1" applyAlignment="1" applyProtection="1">
      <alignment horizontal="center" wrapText="1"/>
      <protection locked="0"/>
    </xf>
    <xf numFmtId="0" fontId="0" fillId="0" borderId="0" xfId="0" applyBorder="1" applyAlignment="1">
      <alignment horizontal="left"/>
    </xf>
    <xf numFmtId="4" fontId="0" fillId="0" borderId="0" xfId="0" applyNumberFormat="1" applyBorder="1" applyAlignment="1"/>
    <xf numFmtId="0" fontId="0" fillId="0" borderId="14" xfId="0" applyBorder="1" applyProtection="1">
      <protection locked="0"/>
    </xf>
    <xf numFmtId="165" fontId="0" fillId="0" borderId="0" xfId="0" applyNumberFormat="1"/>
    <xf numFmtId="0" fontId="0" fillId="0" borderId="0" xfId="0" applyFont="1"/>
    <xf numFmtId="0" fontId="0" fillId="0" borderId="0" xfId="0" applyNumberFormat="1" applyAlignment="1" applyProtection="1">
      <alignment wrapText="1"/>
    </xf>
    <xf numFmtId="0" fontId="0" fillId="0" borderId="0" xfId="0" applyAlignment="1">
      <alignment wrapText="1"/>
    </xf>
    <xf numFmtId="49" fontId="0" fillId="0" borderId="0" xfId="0" applyNumberFormat="1"/>
    <xf numFmtId="4" fontId="0" fillId="0" borderId="0" xfId="0" applyNumberFormat="1" applyBorder="1" applyAlignment="1"/>
    <xf numFmtId="0" fontId="0" fillId="0" borderId="0" xfId="0" applyAlignment="1"/>
    <xf numFmtId="0" fontId="0" fillId="0" borderId="14" xfId="0" applyBorder="1" applyAlignment="1" applyProtection="1">
      <protection locked="0"/>
    </xf>
    <xf numFmtId="0" fontId="9" fillId="0" borderId="0" xfId="0" applyNumberFormat="1" applyFont="1" applyBorder="1" applyAlignment="1">
      <alignment wrapText="1"/>
    </xf>
    <xf numFmtId="0" fontId="10" fillId="0" borderId="0" xfId="0" applyFont="1" applyAlignment="1">
      <alignment wrapText="1"/>
    </xf>
    <xf numFmtId="0" fontId="0" fillId="0" borderId="0" xfId="0" applyNumberFormat="1" applyAlignment="1" applyProtection="1">
      <alignment wrapText="1"/>
    </xf>
    <xf numFmtId="0" fontId="0" fillId="0" borderId="0" xfId="0" applyAlignment="1">
      <alignment wrapText="1"/>
    </xf>
    <xf numFmtId="4" fontId="6" fillId="3" borderId="0" xfId="0" applyNumberFormat="1" applyFont="1" applyFill="1" applyBorder="1" applyAlignment="1" applyProtection="1">
      <protection locked="0"/>
    </xf>
    <xf numFmtId="4" fontId="1" fillId="0" borderId="12" xfId="0" applyNumberFormat="1" applyFont="1" applyBorder="1" applyAlignment="1"/>
    <xf numFmtId="4" fontId="1" fillId="0" borderId="0" xfId="0" applyNumberFormat="1" applyFont="1" applyBorder="1" applyAlignment="1"/>
    <xf numFmtId="0" fontId="0" fillId="0" borderId="10" xfId="0" applyBorder="1" applyAlignment="1" applyProtection="1">
      <protection locked="0"/>
    </xf>
    <xf numFmtId="49" fontId="0" fillId="0" borderId="0" xfId="0" applyNumberFormat="1" applyAlignment="1" applyProtection="1">
      <alignment wrapText="1"/>
    </xf>
    <xf numFmtId="0" fontId="0" fillId="0" borderId="0" xfId="0" applyAlignment="1" applyProtection="1">
      <alignment wrapText="1"/>
    </xf>
    <xf numFmtId="4" fontId="0" fillId="0" borderId="16" xfId="0" applyNumberFormat="1" applyFill="1" applyBorder="1" applyAlignment="1" applyProtection="1"/>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5"/>
  <sheetViews>
    <sheetView showGridLines="0" showZeros="0" tabSelected="1" zoomScaleNormal="100" workbookViewId="0">
      <selection activeCell="D8" sqref="D8"/>
    </sheetView>
  </sheetViews>
  <sheetFormatPr defaultRowHeight="13.2" x14ac:dyDescent="0.25"/>
  <cols>
    <col min="1" max="1" width="9.6640625" customWidth="1"/>
    <col min="2" max="2" width="12.5546875" customWidth="1"/>
    <col min="3" max="3" width="13" customWidth="1"/>
    <col min="4" max="4" width="9.6640625" customWidth="1"/>
    <col min="5" max="5" width="25.44140625" customWidth="1"/>
    <col min="6" max="6" width="13.88671875" customWidth="1"/>
    <col min="7" max="7" width="14.44140625" customWidth="1"/>
    <col min="8" max="8" width="5.6640625" customWidth="1"/>
    <col min="9" max="9" width="2.5546875" customWidth="1"/>
    <col min="10" max="10" width="4.44140625" customWidth="1"/>
    <col min="11" max="11" width="5.33203125" style="27" customWidth="1"/>
    <col min="14" max="14" width="10.88671875" customWidth="1"/>
  </cols>
  <sheetData>
    <row r="1" spans="1:14" ht="15.6" x14ac:dyDescent="0.3">
      <c r="A1" s="1" t="s">
        <v>58</v>
      </c>
      <c r="B1" s="1"/>
      <c r="G1" s="58">
        <v>44601</v>
      </c>
      <c r="H1" s="2"/>
      <c r="I1" s="2"/>
      <c r="J1" s="2"/>
    </row>
    <row r="2" spans="1:14" x14ac:dyDescent="0.25">
      <c r="A2" s="59" t="s">
        <v>49</v>
      </c>
      <c r="B2" s="27"/>
      <c r="H2" s="2"/>
      <c r="I2" s="2"/>
      <c r="J2" s="2"/>
    </row>
    <row r="3" spans="1:14" ht="15" x14ac:dyDescent="0.25">
      <c r="A3" s="19"/>
      <c r="B3" s="19"/>
      <c r="H3" s="2"/>
      <c r="I3" s="2"/>
      <c r="J3" s="2"/>
    </row>
    <row r="4" spans="1:14" ht="15" x14ac:dyDescent="0.25">
      <c r="A4" s="19" t="s">
        <v>61</v>
      </c>
      <c r="B4" s="19"/>
      <c r="D4" s="65"/>
      <c r="E4" s="65"/>
      <c r="F4" s="65"/>
      <c r="G4" s="57" t="s">
        <v>25</v>
      </c>
      <c r="H4" s="2"/>
      <c r="I4" s="2"/>
      <c r="J4" s="2"/>
    </row>
    <row r="5" spans="1:14" ht="15" x14ac:dyDescent="0.25">
      <c r="A5" s="19" t="s">
        <v>62</v>
      </c>
      <c r="B5" s="19"/>
      <c r="D5" s="65"/>
      <c r="E5" s="65"/>
      <c r="F5" s="65"/>
      <c r="G5" s="7"/>
      <c r="H5" s="2"/>
      <c r="I5" s="2"/>
      <c r="J5" s="2"/>
    </row>
    <row r="6" spans="1:14" ht="15" x14ac:dyDescent="0.25">
      <c r="A6" s="19" t="s">
        <v>7</v>
      </c>
      <c r="B6" s="19"/>
      <c r="D6" s="65"/>
      <c r="E6" s="65"/>
      <c r="F6" s="65"/>
      <c r="G6" s="7"/>
      <c r="H6" s="2"/>
      <c r="I6" s="2"/>
      <c r="J6" s="2"/>
    </row>
    <row r="7" spans="1:14" ht="15.6" x14ac:dyDescent="0.3">
      <c r="A7" s="1"/>
      <c r="B7" s="1"/>
      <c r="G7" s="3"/>
    </row>
    <row r="8" spans="1:14" ht="15.6" x14ac:dyDescent="0.3">
      <c r="A8" s="1" t="s">
        <v>26</v>
      </c>
      <c r="B8" s="1"/>
      <c r="D8" s="45">
        <v>5</v>
      </c>
      <c r="E8" s="46" t="s">
        <v>6</v>
      </c>
      <c r="F8" s="18"/>
      <c r="G8" s="21"/>
    </row>
    <row r="9" spans="1:14" ht="15.6" x14ac:dyDescent="0.3">
      <c r="A9" s="4" t="s">
        <v>0</v>
      </c>
      <c r="B9" s="48"/>
      <c r="C9" s="5"/>
      <c r="D9" s="7"/>
      <c r="E9" s="31"/>
      <c r="F9" s="31"/>
      <c r="G9" s="5"/>
      <c r="H9" s="5"/>
      <c r="I9" s="5"/>
      <c r="J9" s="5"/>
      <c r="K9" s="28"/>
    </row>
    <row r="10" spans="1:14" x14ac:dyDescent="0.25">
      <c r="A10" s="6"/>
      <c r="B10" s="7"/>
      <c r="C10" s="7"/>
      <c r="D10" s="7"/>
      <c r="E10" s="7"/>
      <c r="F10" s="7"/>
      <c r="K10" s="29"/>
      <c r="L10" s="7"/>
      <c r="M10" s="8"/>
      <c r="N10" s="8"/>
    </row>
    <row r="11" spans="1:14" x14ac:dyDescent="0.25">
      <c r="A11" s="6"/>
      <c r="B11" s="20" t="s">
        <v>28</v>
      </c>
      <c r="C11" s="7" t="s">
        <v>31</v>
      </c>
      <c r="D11" s="7"/>
      <c r="E11" s="7"/>
      <c r="F11" s="7"/>
      <c r="K11" s="29"/>
      <c r="L11" s="7"/>
      <c r="M11" s="7"/>
      <c r="N11" s="7"/>
    </row>
    <row r="12" spans="1:14" ht="12.9" customHeight="1" x14ac:dyDescent="0.25">
      <c r="A12" s="6"/>
      <c r="B12" s="7"/>
      <c r="C12" s="22"/>
      <c r="D12" s="24" t="s">
        <v>9</v>
      </c>
      <c r="E12" s="24"/>
      <c r="F12" s="40">
        <v>4500</v>
      </c>
      <c r="G12" s="23"/>
      <c r="H12" s="7"/>
      <c r="I12" s="7"/>
      <c r="J12" s="7"/>
      <c r="K12" s="29"/>
    </row>
    <row r="13" spans="1:14" ht="12.9" customHeight="1" x14ac:dyDescent="0.25">
      <c r="A13" s="6"/>
      <c r="B13" s="7"/>
      <c r="C13" s="22"/>
      <c r="D13" s="24" t="s">
        <v>12</v>
      </c>
      <c r="E13" s="24"/>
      <c r="F13" s="41"/>
      <c r="G13" s="23"/>
      <c r="H13" s="7"/>
      <c r="I13" s="7"/>
      <c r="J13" s="7"/>
      <c r="K13" s="29"/>
    </row>
    <row r="14" spans="1:14" ht="12.9" customHeight="1" x14ac:dyDescent="0.25">
      <c r="A14" s="6"/>
      <c r="B14" s="7"/>
      <c r="C14" s="22"/>
      <c r="D14" s="24" t="s">
        <v>71</v>
      </c>
      <c r="E14" s="24"/>
      <c r="F14" s="41"/>
      <c r="G14" s="23"/>
      <c r="H14" s="7"/>
      <c r="I14" s="7"/>
      <c r="J14" s="7"/>
      <c r="K14" s="29"/>
    </row>
    <row r="15" spans="1:14" ht="12.9" customHeight="1" x14ac:dyDescent="0.25">
      <c r="A15" s="6"/>
      <c r="B15" s="7"/>
      <c r="C15" s="22"/>
      <c r="D15" s="24" t="s">
        <v>72</v>
      </c>
      <c r="E15" s="24"/>
      <c r="F15" s="41"/>
      <c r="G15" s="23"/>
      <c r="H15" s="7"/>
      <c r="I15" s="7"/>
      <c r="J15" s="7"/>
      <c r="K15" s="29"/>
    </row>
    <row r="16" spans="1:14" ht="12.9" customHeight="1" x14ac:dyDescent="0.25">
      <c r="A16" s="6"/>
      <c r="B16" s="7"/>
      <c r="C16" s="22"/>
      <c r="D16" s="24" t="s">
        <v>73</v>
      </c>
      <c r="E16" s="24"/>
      <c r="F16" s="41"/>
      <c r="G16" s="23"/>
      <c r="H16" s="7"/>
      <c r="I16" s="7"/>
      <c r="J16" s="7"/>
      <c r="K16" s="29"/>
    </row>
    <row r="17" spans="1:11" ht="12.9" customHeight="1" x14ac:dyDescent="0.25">
      <c r="A17" s="6"/>
      <c r="B17" s="7"/>
      <c r="C17" s="22"/>
      <c r="D17" s="24" t="s">
        <v>43</v>
      </c>
      <c r="E17" s="24"/>
      <c r="F17" s="41"/>
      <c r="G17" s="23"/>
      <c r="H17" s="7"/>
      <c r="I17" s="7"/>
      <c r="J17" s="7"/>
      <c r="K17" s="29"/>
    </row>
    <row r="18" spans="1:11" ht="12.9" customHeight="1" thickBot="1" x14ac:dyDescent="0.3">
      <c r="A18" s="6"/>
      <c r="B18" s="7"/>
      <c r="C18" s="22"/>
      <c r="D18" s="24" t="s">
        <v>69</v>
      </c>
      <c r="E18" s="24"/>
      <c r="F18" s="41"/>
      <c r="G18" s="23"/>
      <c r="H18" s="7"/>
      <c r="I18" s="7"/>
      <c r="J18" s="7"/>
      <c r="K18" s="29"/>
    </row>
    <row r="19" spans="1:11" ht="12.9" customHeight="1" thickBot="1" x14ac:dyDescent="0.3">
      <c r="A19" s="6"/>
      <c r="B19" s="7"/>
      <c r="C19" s="22"/>
      <c r="D19" s="25" t="s">
        <v>8</v>
      </c>
      <c r="E19" s="25"/>
      <c r="F19" s="42">
        <f>+F12+F13-F14-F15+F16+F17+F18</f>
        <v>4500</v>
      </c>
      <c r="G19" s="20" t="str">
        <f>+D8&amp;"kk:n tulot"</f>
        <v>5kk:n tulot</v>
      </c>
      <c r="H19" s="76">
        <f>+F19</f>
        <v>4500</v>
      </c>
      <c r="I19" s="76"/>
      <c r="J19" s="76"/>
      <c r="K19" s="29"/>
    </row>
    <row r="20" spans="1:11" ht="12.9" customHeight="1" thickBot="1" x14ac:dyDescent="0.3">
      <c r="A20" s="6"/>
      <c r="B20" s="7"/>
      <c r="C20" s="22"/>
      <c r="D20" s="23"/>
      <c r="E20" s="23"/>
      <c r="F20" s="23"/>
      <c r="G20" s="20" t="s">
        <v>27</v>
      </c>
      <c r="H20" s="76">
        <f>+H19/D8*12</f>
        <v>10800</v>
      </c>
      <c r="I20" s="76"/>
      <c r="J20" s="76"/>
      <c r="K20" s="29"/>
    </row>
    <row r="21" spans="1:11" ht="10.5" customHeight="1" x14ac:dyDescent="0.25">
      <c r="A21" s="6"/>
      <c r="B21" s="7"/>
      <c r="C21" s="22"/>
      <c r="D21" s="23"/>
      <c r="E21" s="23"/>
      <c r="F21" s="23"/>
      <c r="G21" s="23"/>
      <c r="H21" s="7"/>
      <c r="I21" s="7"/>
      <c r="J21" s="7"/>
      <c r="K21" s="29"/>
    </row>
    <row r="22" spans="1:11" x14ac:dyDescent="0.25">
      <c r="A22" s="6"/>
      <c r="B22" s="7"/>
      <c r="C22" s="7"/>
      <c r="D22" s="7"/>
      <c r="E22" s="7"/>
      <c r="F22" s="7"/>
      <c r="G22" s="7"/>
      <c r="H22" s="7"/>
      <c r="I22" s="7"/>
      <c r="J22" s="7"/>
      <c r="K22" s="29"/>
    </row>
    <row r="23" spans="1:11" x14ac:dyDescent="0.25">
      <c r="A23" s="6"/>
      <c r="B23" s="20" t="s">
        <v>29</v>
      </c>
      <c r="C23" s="7" t="s">
        <v>30</v>
      </c>
      <c r="D23" s="7"/>
      <c r="E23" s="7"/>
      <c r="F23" s="7"/>
      <c r="G23" s="7"/>
      <c r="K23" s="29"/>
    </row>
    <row r="24" spans="1:11" ht="12.9" customHeight="1" x14ac:dyDescent="0.25">
      <c r="A24" s="6"/>
      <c r="B24" s="7"/>
      <c r="C24" s="66"/>
      <c r="D24" s="67"/>
      <c r="E24" s="67"/>
      <c r="F24" s="67"/>
      <c r="G24" s="67"/>
      <c r="H24" s="7"/>
      <c r="I24" s="7"/>
      <c r="J24" s="7"/>
      <c r="K24" s="29"/>
    </row>
    <row r="25" spans="1:11" ht="12.9" customHeight="1" x14ac:dyDescent="0.25">
      <c r="A25" s="6"/>
      <c r="B25" s="7"/>
      <c r="C25" s="22"/>
      <c r="D25" s="24" t="s">
        <v>74</v>
      </c>
      <c r="E25" s="23"/>
      <c r="F25" s="43">
        <v>250000</v>
      </c>
      <c r="G25" s="23"/>
      <c r="H25" s="7"/>
      <c r="I25" s="7"/>
      <c r="J25" s="7"/>
      <c r="K25" s="29"/>
    </row>
    <row r="26" spans="1:11" ht="12.9" customHeight="1" thickBot="1" x14ac:dyDescent="0.3">
      <c r="A26" s="6"/>
      <c r="B26" s="7"/>
      <c r="C26" s="22"/>
      <c r="D26" s="24" t="s">
        <v>10</v>
      </c>
      <c r="E26" s="23"/>
      <c r="F26" s="44"/>
      <c r="G26" s="23"/>
      <c r="H26" s="7"/>
      <c r="I26" s="7"/>
      <c r="J26" s="7"/>
      <c r="K26" s="29"/>
    </row>
    <row r="27" spans="1:11" ht="12.9" customHeight="1" thickBot="1" x14ac:dyDescent="0.3">
      <c r="A27" s="6"/>
      <c r="B27" s="7"/>
      <c r="C27" s="22"/>
      <c r="D27" s="25" t="s">
        <v>11</v>
      </c>
      <c r="E27" s="26"/>
      <c r="F27" s="42">
        <f>+F25-F26</f>
        <v>250000</v>
      </c>
      <c r="G27" s="23"/>
      <c r="H27" s="76">
        <f>+F27</f>
        <v>250000</v>
      </c>
      <c r="I27" s="76"/>
      <c r="J27" s="76"/>
      <c r="K27" s="29"/>
    </row>
    <row r="28" spans="1:11" ht="23.25" customHeight="1" x14ac:dyDescent="0.25">
      <c r="A28" s="6"/>
      <c r="B28" s="7"/>
      <c r="C28" s="22"/>
      <c r="D28" s="23"/>
      <c r="E28" s="23"/>
      <c r="F28" s="23"/>
      <c r="G28" s="23"/>
      <c r="H28" s="7"/>
      <c r="I28" s="7"/>
      <c r="J28" s="7"/>
      <c r="K28" s="29"/>
    </row>
    <row r="29" spans="1:11" x14ac:dyDescent="0.25">
      <c r="A29" s="6"/>
      <c r="B29" s="7"/>
      <c r="C29" s="7"/>
      <c r="D29" s="7"/>
      <c r="E29" s="7"/>
      <c r="F29" s="7"/>
      <c r="G29" s="7"/>
      <c r="H29" s="7"/>
      <c r="I29" s="7"/>
      <c r="J29" s="7"/>
      <c r="K29" s="29"/>
    </row>
    <row r="30" spans="1:11" x14ac:dyDescent="0.25">
      <c r="A30" s="9"/>
      <c r="B30" s="10"/>
      <c r="C30" s="10"/>
      <c r="D30" s="10"/>
      <c r="E30" s="10"/>
      <c r="F30" s="10"/>
      <c r="G30" s="10"/>
      <c r="H30" s="10"/>
      <c r="I30" s="10"/>
      <c r="J30" s="10"/>
      <c r="K30" s="30"/>
    </row>
    <row r="32" spans="1:11" ht="15.6" x14ac:dyDescent="0.3">
      <c r="A32" s="4" t="s">
        <v>1</v>
      </c>
      <c r="B32" s="48"/>
      <c r="C32" s="5"/>
      <c r="D32" s="5"/>
      <c r="E32" s="5"/>
      <c r="F32" s="5"/>
      <c r="G32" s="5"/>
      <c r="H32" s="5"/>
      <c r="I32" s="5"/>
      <c r="J32" s="5"/>
      <c r="K32" s="28"/>
    </row>
    <row r="33" spans="1:11" x14ac:dyDescent="0.25">
      <c r="A33" s="6"/>
      <c r="B33" s="7"/>
      <c r="C33" s="7"/>
      <c r="D33" s="7"/>
      <c r="E33" s="7"/>
      <c r="F33" s="7"/>
      <c r="G33" s="7"/>
      <c r="H33" s="7"/>
      <c r="I33" s="7"/>
      <c r="J33" s="7"/>
      <c r="K33" s="29"/>
    </row>
    <row r="34" spans="1:11" x14ac:dyDescent="0.25">
      <c r="A34" s="6"/>
      <c r="B34" s="7"/>
      <c r="C34" s="7"/>
      <c r="D34" s="7"/>
      <c r="E34" s="7"/>
      <c r="F34" s="7" t="s">
        <v>42</v>
      </c>
      <c r="G34" s="7"/>
      <c r="H34" s="7"/>
      <c r="I34" s="7"/>
      <c r="J34" s="7"/>
      <c r="K34" s="29"/>
    </row>
    <row r="35" spans="1:11" x14ac:dyDescent="0.25">
      <c r="A35" s="6"/>
      <c r="B35" s="20" t="s">
        <v>32</v>
      </c>
      <c r="C35" s="7" t="s">
        <v>75</v>
      </c>
      <c r="D35" s="7"/>
      <c r="E35" s="20"/>
      <c r="F35" s="47">
        <f>+IF(AND(H20&lt;14000,H27&lt;18146.16),280,440)</f>
        <v>440</v>
      </c>
      <c r="G35" s="7"/>
      <c r="H35" s="63">
        <f>+IF(AND(H20&lt;14000,H27&lt;18079.56),280/12*D8,440/12*D8)</f>
        <v>183.33333333333331</v>
      </c>
      <c r="I35" s="64"/>
      <c r="J35" s="64"/>
      <c r="K35" s="29"/>
    </row>
    <row r="36" spans="1:11" x14ac:dyDescent="0.25">
      <c r="A36" s="6"/>
      <c r="B36" s="20"/>
      <c r="C36" s="7"/>
      <c r="D36" s="7"/>
      <c r="E36" s="7"/>
      <c r="F36" s="7"/>
      <c r="G36" s="7"/>
      <c r="H36" s="7"/>
      <c r="I36" s="7"/>
      <c r="J36" s="7"/>
      <c r="K36" s="29"/>
    </row>
    <row r="37" spans="1:11" x14ac:dyDescent="0.25">
      <c r="A37" s="6"/>
      <c r="B37" s="20"/>
      <c r="C37" s="7"/>
      <c r="D37" s="7"/>
      <c r="E37" s="7"/>
      <c r="F37" s="7"/>
      <c r="G37" s="7"/>
      <c r="H37" s="7"/>
      <c r="I37" s="7"/>
      <c r="J37" s="7"/>
      <c r="K37" s="29"/>
    </row>
    <row r="38" spans="1:11" x14ac:dyDescent="0.25">
      <c r="A38" s="6"/>
      <c r="B38" s="20" t="s">
        <v>33</v>
      </c>
      <c r="C38" s="7" t="s">
        <v>38</v>
      </c>
      <c r="D38" s="7"/>
      <c r="E38" s="7"/>
      <c r="F38" s="7"/>
      <c r="G38" s="7"/>
      <c r="H38" s="7"/>
      <c r="I38" s="7"/>
      <c r="J38" s="7"/>
      <c r="K38" s="29"/>
    </row>
    <row r="39" spans="1:11" x14ac:dyDescent="0.25">
      <c r="A39" s="6"/>
      <c r="B39" s="20"/>
      <c r="C39" s="7"/>
      <c r="D39" s="7"/>
      <c r="E39" s="7"/>
      <c r="F39" s="7"/>
      <c r="G39" s="7"/>
      <c r="H39" s="7"/>
      <c r="I39" s="7" t="s">
        <v>2</v>
      </c>
      <c r="J39" s="7"/>
      <c r="K39" s="29" t="s">
        <v>17</v>
      </c>
    </row>
    <row r="40" spans="1:11" x14ac:dyDescent="0.25">
      <c r="A40" s="6"/>
      <c r="B40" s="20"/>
      <c r="C40" s="11" t="s">
        <v>63</v>
      </c>
      <c r="D40" s="11"/>
      <c r="E40" s="11"/>
      <c r="F40" s="11"/>
      <c r="G40" s="12"/>
      <c r="H40" s="12"/>
      <c r="I40" s="13"/>
      <c r="J40" s="12"/>
      <c r="K40" s="29">
        <f>+IF(I40="",0,I40*200)</f>
        <v>0</v>
      </c>
    </row>
    <row r="41" spans="1:11" x14ac:dyDescent="0.25">
      <c r="A41" s="6"/>
      <c r="B41" s="20"/>
      <c r="C41" s="11" t="s">
        <v>64</v>
      </c>
      <c r="D41" s="11"/>
      <c r="E41" s="11"/>
      <c r="F41" s="11"/>
      <c r="G41" s="12"/>
      <c r="H41" s="12"/>
      <c r="I41" s="13"/>
      <c r="J41" s="12"/>
      <c r="K41" s="29">
        <f>+IF(I41="",0,I41*200)</f>
        <v>0</v>
      </c>
    </row>
    <row r="42" spans="1:11" x14ac:dyDescent="0.25">
      <c r="A42" s="6"/>
      <c r="B42" s="20"/>
      <c r="C42" s="7"/>
      <c r="D42" s="7"/>
      <c r="E42" s="7"/>
      <c r="F42" s="7"/>
      <c r="G42" s="12"/>
      <c r="H42" s="12"/>
      <c r="I42" s="12"/>
      <c r="J42" s="12"/>
      <c r="K42" s="29"/>
    </row>
    <row r="43" spans="1:11" x14ac:dyDescent="0.25">
      <c r="A43" s="6"/>
      <c r="B43" s="20"/>
      <c r="C43" s="7" t="s">
        <v>3</v>
      </c>
      <c r="D43" s="7"/>
      <c r="E43" s="7"/>
      <c r="F43" s="7"/>
      <c r="G43" s="7"/>
      <c r="H43" s="7"/>
      <c r="I43" s="7" t="s">
        <v>2</v>
      </c>
      <c r="J43" s="7"/>
      <c r="K43" s="29"/>
    </row>
    <row r="44" spans="1:11" ht="12" customHeight="1" x14ac:dyDescent="0.25">
      <c r="A44" s="6"/>
      <c r="B44" s="20"/>
      <c r="C44" s="7"/>
      <c r="D44" s="32" t="s">
        <v>65</v>
      </c>
      <c r="E44" s="14"/>
      <c r="F44" s="7"/>
      <c r="G44" s="14"/>
      <c r="H44" s="7"/>
      <c r="I44" s="13"/>
      <c r="J44" s="7"/>
      <c r="K44" s="29">
        <f>+IF(I44="",0,I44*200)</f>
        <v>0</v>
      </c>
    </row>
    <row r="45" spans="1:11" x14ac:dyDescent="0.25">
      <c r="A45" s="6"/>
      <c r="B45" s="20"/>
      <c r="C45" s="7"/>
      <c r="D45" s="32" t="s">
        <v>4</v>
      </c>
      <c r="E45" s="32"/>
      <c r="F45" s="7"/>
      <c r="G45" s="14"/>
      <c r="H45" s="14"/>
      <c r="I45" s="13"/>
      <c r="J45" s="14"/>
      <c r="K45" s="29">
        <f>+IF(I45="",0,I45*300)</f>
        <v>0</v>
      </c>
    </row>
    <row r="46" spans="1:11" x14ac:dyDescent="0.25">
      <c r="A46" s="6"/>
      <c r="B46" s="20"/>
      <c r="C46" s="7"/>
      <c r="D46" s="32" t="s">
        <v>66</v>
      </c>
      <c r="E46" s="32"/>
      <c r="F46" s="7"/>
      <c r="G46" s="14"/>
      <c r="H46" s="14"/>
      <c r="I46" s="13"/>
      <c r="J46" s="14"/>
      <c r="K46" s="29">
        <f>+IF(I46="",0,I46*600)</f>
        <v>0</v>
      </c>
    </row>
    <row r="47" spans="1:11" x14ac:dyDescent="0.25">
      <c r="A47" s="6"/>
      <c r="B47" s="20"/>
      <c r="C47" s="7"/>
      <c r="D47" s="32"/>
      <c r="E47" s="32"/>
      <c r="F47" s="7"/>
      <c r="G47" s="14"/>
      <c r="H47" s="14"/>
      <c r="I47" s="54"/>
      <c r="J47" s="14"/>
      <c r="K47" s="29"/>
    </row>
    <row r="48" spans="1:11" x14ac:dyDescent="0.25">
      <c r="A48" s="6"/>
      <c r="B48" s="20"/>
      <c r="C48" s="7"/>
      <c r="D48" s="7"/>
      <c r="E48" s="7"/>
      <c r="F48" s="7" t="s">
        <v>42</v>
      </c>
      <c r="G48" s="7"/>
      <c r="H48" s="7"/>
      <c r="I48" s="7"/>
      <c r="J48" s="7"/>
      <c r="K48" s="29"/>
    </row>
    <row r="49" spans="1:15" x14ac:dyDescent="0.25">
      <c r="A49" s="6"/>
      <c r="B49" s="20"/>
      <c r="C49" s="55" t="s">
        <v>47</v>
      </c>
      <c r="D49" s="7"/>
      <c r="E49" s="20"/>
      <c r="F49" s="47">
        <f>IF(H27&gt;18146.16,(((+H27-(18146.16)))*0.02),0)</f>
        <v>4637.0767999999998</v>
      </c>
      <c r="G49" s="7"/>
      <c r="H49" s="63">
        <f>IF(H27&gt;18146.16,(((+H27-(18146.16)))*0.02)/12*D8,0)</f>
        <v>1932.1153333333334</v>
      </c>
      <c r="I49" s="64"/>
      <c r="J49" s="64"/>
      <c r="K49" s="29"/>
      <c r="M49" s="56"/>
      <c r="N49" s="50"/>
      <c r="O49" s="50"/>
    </row>
    <row r="50" spans="1:15" x14ac:dyDescent="0.25">
      <c r="A50" s="6"/>
      <c r="B50" s="20"/>
      <c r="C50" s="7"/>
      <c r="D50" s="7"/>
      <c r="E50" s="7"/>
      <c r="F50" s="7"/>
      <c r="G50" s="7"/>
      <c r="H50" s="7"/>
      <c r="I50" s="7"/>
      <c r="J50" s="7"/>
      <c r="K50" s="29"/>
    </row>
    <row r="51" spans="1:15" x14ac:dyDescent="0.25">
      <c r="A51" s="6"/>
      <c r="B51" s="20"/>
      <c r="C51" s="7"/>
      <c r="D51" s="7"/>
      <c r="E51" s="7"/>
      <c r="F51" s="7"/>
      <c r="G51" s="7"/>
      <c r="H51" s="7"/>
      <c r="I51" s="7"/>
      <c r="J51" s="7"/>
      <c r="K51" s="29"/>
    </row>
    <row r="52" spans="1:15" x14ac:dyDescent="0.25">
      <c r="A52" s="6"/>
      <c r="B52" s="20" t="s">
        <v>34</v>
      </c>
      <c r="C52" s="7" t="s">
        <v>37</v>
      </c>
      <c r="D52" s="15"/>
      <c r="E52" s="15"/>
      <c r="F52" s="15"/>
      <c r="G52" s="7"/>
      <c r="H52" s="63">
        <f>+H35+K40+K41+K45+K46+H49+K44</f>
        <v>2115.4486666666667</v>
      </c>
      <c r="I52" s="63">
        <f>+I35+J40+J41+J45+J46+I49</f>
        <v>0</v>
      </c>
      <c r="J52" s="63" t="e">
        <f>+J35+#REF!+#REF!+#REF!+#REF!+J49</f>
        <v>#REF!</v>
      </c>
      <c r="K52" s="29"/>
    </row>
    <row r="53" spans="1:15" x14ac:dyDescent="0.25">
      <c r="A53" s="6"/>
      <c r="B53" s="20"/>
      <c r="C53" s="15"/>
      <c r="D53" s="15"/>
      <c r="E53" s="15"/>
      <c r="F53" s="7" t="s">
        <v>42</v>
      </c>
      <c r="G53" s="7"/>
      <c r="H53" s="7"/>
      <c r="I53" s="7"/>
      <c r="J53" s="7"/>
      <c r="K53" s="29"/>
      <c r="N53" s="16"/>
    </row>
    <row r="54" spans="1:15" x14ac:dyDescent="0.25">
      <c r="A54" s="6"/>
      <c r="B54" s="20" t="s">
        <v>35</v>
      </c>
      <c r="C54" s="7" t="s">
        <v>36</v>
      </c>
      <c r="D54" s="15"/>
      <c r="E54" s="15"/>
      <c r="F54" s="47">
        <f>+IF(AND(H20&lt;6048.72,H27&lt;18146.16),0,IF(+H20-6048.72+F49&lt;0,0,(H20+F49-6048.72)*0.18))</f>
        <v>1689.9042239999994</v>
      </c>
      <c r="G54" s="7"/>
      <c r="H54" s="63">
        <f>+IF(AND(H20&lt;6048.72,H27&lt;18146.16),0,IF(+H20-6048.72+F49&lt;0,0,(H20+F49-6048.72)*0.18/12*D8))</f>
        <v>704.12675999999976</v>
      </c>
      <c r="I54" s="63">
        <f>(+I20-5532.6+I49)*0.18</f>
        <v>-995.86800000000005</v>
      </c>
      <c r="J54" s="63">
        <f>(+J20-5532.6+J49)*0.18</f>
        <v>-995.86800000000005</v>
      </c>
      <c r="K54" s="29"/>
      <c r="L54" s="16"/>
      <c r="M54" s="56"/>
      <c r="N54" s="56"/>
      <c r="O54" s="56"/>
    </row>
    <row r="55" spans="1:15" x14ac:dyDescent="0.25">
      <c r="A55" s="6"/>
      <c r="B55" s="7"/>
      <c r="C55" s="7"/>
      <c r="D55" s="7"/>
      <c r="E55" s="7"/>
      <c r="F55" s="7"/>
      <c r="G55" s="7"/>
      <c r="H55" s="7"/>
      <c r="I55" s="7"/>
      <c r="J55" s="7"/>
      <c r="K55" s="29"/>
      <c r="N55" s="16"/>
    </row>
    <row r="56" spans="1:15" x14ac:dyDescent="0.25">
      <c r="A56" s="6"/>
      <c r="B56" s="7"/>
      <c r="C56" s="7"/>
      <c r="D56" s="7"/>
      <c r="E56" s="7"/>
      <c r="F56" s="7"/>
      <c r="G56" s="7"/>
      <c r="H56" s="7"/>
      <c r="I56" s="7"/>
      <c r="J56" s="7"/>
      <c r="K56" s="29"/>
    </row>
    <row r="57" spans="1:15" ht="15.6" x14ac:dyDescent="0.3">
      <c r="A57" s="17" t="s">
        <v>5</v>
      </c>
      <c r="B57" s="39"/>
      <c r="C57" s="18"/>
      <c r="D57" s="18">
        <f>+D8</f>
        <v>5</v>
      </c>
      <c r="E57" s="18" t="s">
        <v>6</v>
      </c>
      <c r="F57" s="18"/>
      <c r="G57" s="18"/>
      <c r="H57" s="72">
        <f>+IF(H54&lt;H52,H54,H52)</f>
        <v>704.12675999999976</v>
      </c>
      <c r="I57" s="72">
        <f>+IF(I54&lt;I52,I54,I52)</f>
        <v>-995.86800000000005</v>
      </c>
      <c r="J57" s="72" t="e">
        <f>+IF(J54&lt;J52,J54,J52)</f>
        <v>#REF!</v>
      </c>
      <c r="K57" s="29"/>
    </row>
    <row r="58" spans="1:15" x14ac:dyDescent="0.25">
      <c r="A58" s="9"/>
      <c r="B58" s="10"/>
      <c r="C58" s="10"/>
      <c r="D58" s="10"/>
      <c r="E58" s="10"/>
      <c r="F58" s="10"/>
      <c r="G58" s="10"/>
      <c r="H58" s="10"/>
      <c r="I58" s="10"/>
      <c r="J58" s="10"/>
      <c r="K58" s="30"/>
    </row>
    <row r="60" spans="1:15" ht="15.6" x14ac:dyDescent="0.3">
      <c r="A60" s="39" t="s">
        <v>39</v>
      </c>
      <c r="B60" s="39"/>
      <c r="D60" t="s">
        <v>40</v>
      </c>
      <c r="H60" s="70"/>
      <c r="I60" s="70"/>
      <c r="J60" s="70"/>
    </row>
    <row r="62" spans="1:15" ht="15.6" x14ac:dyDescent="0.3">
      <c r="A62" s="39" t="s">
        <v>41</v>
      </c>
      <c r="D62" t="s">
        <v>13</v>
      </c>
      <c r="H62" s="70"/>
      <c r="I62" s="70"/>
      <c r="J62" s="70"/>
    </row>
    <row r="65" spans="1:11" ht="15.6" x14ac:dyDescent="0.3">
      <c r="A65" s="33" t="s">
        <v>14</v>
      </c>
      <c r="B65" s="49"/>
      <c r="C65" s="34"/>
      <c r="D65" s="34"/>
      <c r="E65" s="34"/>
      <c r="F65" s="34"/>
      <c r="G65" s="34"/>
      <c r="H65" s="71">
        <f>+H57+H62+H60</f>
        <v>704.12675999999976</v>
      </c>
      <c r="I65" s="71"/>
      <c r="J65" s="71"/>
      <c r="K65" s="35"/>
    </row>
    <row r="68" spans="1:11" x14ac:dyDescent="0.25">
      <c r="A68" t="s">
        <v>15</v>
      </c>
      <c r="D68" s="65"/>
      <c r="E68" s="65"/>
      <c r="F68" s="36"/>
    </row>
    <row r="69" spans="1:11" x14ac:dyDescent="0.25">
      <c r="D69" s="73"/>
      <c r="E69" s="73"/>
      <c r="F69" s="36"/>
    </row>
    <row r="70" spans="1:11" x14ac:dyDescent="0.25">
      <c r="A70" t="s">
        <v>16</v>
      </c>
      <c r="D70" s="65"/>
      <c r="E70" s="65"/>
      <c r="F70" s="36"/>
    </row>
    <row r="71" spans="1:11" x14ac:dyDescent="0.25">
      <c r="D71" s="73"/>
      <c r="E71" s="73"/>
      <c r="F71" s="37"/>
    </row>
    <row r="72" spans="1:11" x14ac:dyDescent="0.25">
      <c r="F72" s="37"/>
    </row>
    <row r="73" spans="1:11" x14ac:dyDescent="0.25">
      <c r="A73" s="53" t="s">
        <v>46</v>
      </c>
      <c r="F73" s="37"/>
    </row>
    <row r="74" spans="1:11" x14ac:dyDescent="0.25">
      <c r="F74" s="37"/>
    </row>
    <row r="75" spans="1:11" ht="41.4" customHeight="1" x14ac:dyDescent="0.25">
      <c r="A75" s="38" t="s">
        <v>18</v>
      </c>
      <c r="B75" s="68" t="s">
        <v>70</v>
      </c>
      <c r="C75" s="64"/>
      <c r="D75" s="64"/>
      <c r="E75" s="64"/>
      <c r="F75" s="64"/>
      <c r="G75" s="64"/>
      <c r="H75" s="64"/>
      <c r="I75" s="64"/>
      <c r="J75" s="64"/>
      <c r="K75" s="64"/>
    </row>
    <row r="76" spans="1:11" x14ac:dyDescent="0.25">
      <c r="A76" s="38"/>
      <c r="B76" s="51"/>
    </row>
    <row r="77" spans="1:11" x14ac:dyDescent="0.25">
      <c r="A77" s="38"/>
      <c r="B77" s="51" t="s">
        <v>69</v>
      </c>
    </row>
    <row r="78" spans="1:11" x14ac:dyDescent="0.25">
      <c r="A78" s="38"/>
      <c r="B78" s="51" t="s">
        <v>45</v>
      </c>
    </row>
    <row r="79" spans="1:11" x14ac:dyDescent="0.25">
      <c r="A79" s="38"/>
      <c r="B79" s="51"/>
    </row>
    <row r="80" spans="1:11" x14ac:dyDescent="0.25">
      <c r="A80" s="38"/>
      <c r="B80" s="68" t="s">
        <v>43</v>
      </c>
      <c r="C80" s="69"/>
      <c r="D80" s="69"/>
      <c r="E80" s="69"/>
      <c r="F80" s="69"/>
      <c r="G80" s="69"/>
      <c r="H80" s="69"/>
      <c r="I80" s="69"/>
      <c r="J80" s="69"/>
    </row>
    <row r="81" spans="1:11" ht="12.75" customHeight="1" x14ac:dyDescent="0.25">
      <c r="A81" s="38"/>
      <c r="B81" s="68" t="s">
        <v>44</v>
      </c>
      <c r="C81" s="69"/>
      <c r="D81" s="69"/>
      <c r="E81" s="69"/>
      <c r="F81" s="69"/>
      <c r="G81" s="69"/>
      <c r="H81" s="69"/>
      <c r="I81" s="69"/>
      <c r="J81" s="69"/>
    </row>
    <row r="82" spans="1:11" x14ac:dyDescent="0.25">
      <c r="A82" s="38"/>
      <c r="B82" s="51"/>
    </row>
    <row r="83" spans="1:11" ht="12.75" customHeight="1" x14ac:dyDescent="0.25">
      <c r="A83" s="38"/>
      <c r="B83" s="68" t="s">
        <v>50</v>
      </c>
      <c r="C83" s="69"/>
      <c r="D83" s="69"/>
      <c r="E83" s="69"/>
      <c r="F83" s="69"/>
      <c r="G83" s="69"/>
      <c r="H83" s="69"/>
      <c r="I83" s="69"/>
      <c r="J83" s="69"/>
    </row>
    <row r="84" spans="1:11" ht="12.75" customHeight="1" x14ac:dyDescent="0.25">
      <c r="A84" s="38"/>
      <c r="B84" s="68" t="s">
        <v>51</v>
      </c>
      <c r="C84" s="69"/>
      <c r="D84" s="69"/>
      <c r="E84" s="69"/>
      <c r="F84" s="69"/>
      <c r="G84" s="69"/>
      <c r="H84" s="69"/>
      <c r="I84" s="69"/>
      <c r="J84" s="69"/>
    </row>
    <row r="85" spans="1:11" ht="12.75" customHeight="1" x14ac:dyDescent="0.25">
      <c r="A85" s="38"/>
      <c r="B85" s="60"/>
      <c r="C85" s="61"/>
      <c r="D85" s="61"/>
      <c r="E85" s="61"/>
      <c r="F85" s="61"/>
      <c r="G85" s="61"/>
      <c r="H85" s="61"/>
      <c r="I85" s="61"/>
      <c r="J85" s="61"/>
    </row>
    <row r="86" spans="1:11" ht="25.8" customHeight="1" x14ac:dyDescent="0.25">
      <c r="A86" s="38"/>
      <c r="B86" s="74" t="s">
        <v>67</v>
      </c>
      <c r="C86" s="69"/>
      <c r="D86" s="69"/>
      <c r="E86" s="69"/>
      <c r="F86" s="69"/>
      <c r="G86" s="61"/>
      <c r="H86" s="61"/>
      <c r="I86" s="61"/>
      <c r="J86" s="61"/>
    </row>
    <row r="87" spans="1:11" x14ac:dyDescent="0.25">
      <c r="B87" s="62" t="s">
        <v>56</v>
      </c>
      <c r="K87"/>
    </row>
    <row r="88" spans="1:11" x14ac:dyDescent="0.25">
      <c r="B88" s="62" t="s">
        <v>52</v>
      </c>
      <c r="K88"/>
    </row>
    <row r="89" spans="1:11" x14ac:dyDescent="0.25">
      <c r="B89" s="62" t="s">
        <v>53</v>
      </c>
      <c r="K89"/>
    </row>
    <row r="90" spans="1:11" x14ac:dyDescent="0.25">
      <c r="B90" s="62" t="s">
        <v>54</v>
      </c>
      <c r="K90"/>
    </row>
    <row r="91" spans="1:11" x14ac:dyDescent="0.25">
      <c r="B91" s="62" t="s">
        <v>57</v>
      </c>
      <c r="K91"/>
    </row>
    <row r="92" spans="1:11" x14ac:dyDescent="0.25">
      <c r="A92" s="37"/>
      <c r="B92" s="52"/>
    </row>
    <row r="93" spans="1:11" ht="27.6" customHeight="1" x14ac:dyDescent="0.25">
      <c r="A93" s="38" t="s">
        <v>20</v>
      </c>
      <c r="B93" s="68" t="s">
        <v>19</v>
      </c>
      <c r="C93" s="64"/>
      <c r="D93" s="64"/>
      <c r="E93" s="64"/>
      <c r="F93" s="64"/>
      <c r="G93" s="64"/>
      <c r="H93" s="64"/>
      <c r="I93" s="64"/>
      <c r="J93" s="64"/>
      <c r="K93" s="64"/>
    </row>
    <row r="94" spans="1:11" x14ac:dyDescent="0.25">
      <c r="A94" s="37"/>
      <c r="B94" s="52"/>
    </row>
    <row r="95" spans="1:11" ht="37.799999999999997" customHeight="1" x14ac:dyDescent="0.25">
      <c r="A95" s="37"/>
      <c r="B95" s="75" t="s">
        <v>55</v>
      </c>
      <c r="C95" s="64"/>
      <c r="D95" s="64"/>
      <c r="E95" s="64"/>
      <c r="F95" s="64"/>
      <c r="G95" s="64"/>
      <c r="H95" s="64"/>
      <c r="I95" s="64"/>
      <c r="J95" s="64"/>
      <c r="K95" s="64"/>
    </row>
    <row r="96" spans="1:11" x14ac:dyDescent="0.25">
      <c r="A96" s="37"/>
      <c r="B96" s="52"/>
    </row>
    <row r="97" spans="1:11" ht="30" customHeight="1" x14ac:dyDescent="0.25">
      <c r="A97" s="38" t="s">
        <v>21</v>
      </c>
      <c r="B97" s="68" t="s">
        <v>60</v>
      </c>
      <c r="C97" s="64"/>
      <c r="D97" s="64"/>
      <c r="E97" s="64"/>
      <c r="F97" s="64"/>
      <c r="G97" s="64"/>
      <c r="H97" s="64"/>
      <c r="I97" s="64"/>
      <c r="J97" s="64"/>
      <c r="K97" s="64"/>
    </row>
    <row r="98" spans="1:11" x14ac:dyDescent="0.25">
      <c r="A98" s="37"/>
      <c r="B98" s="52"/>
    </row>
    <row r="99" spans="1:11" ht="39" customHeight="1" x14ac:dyDescent="0.25">
      <c r="A99" s="38" t="s">
        <v>22</v>
      </c>
      <c r="B99" s="68" t="s">
        <v>68</v>
      </c>
      <c r="C99" s="64"/>
      <c r="D99" s="64"/>
      <c r="E99" s="64"/>
      <c r="F99" s="64"/>
      <c r="G99" s="64"/>
      <c r="H99" s="64"/>
      <c r="I99" s="64"/>
      <c r="J99" s="64"/>
      <c r="K99" s="64"/>
    </row>
    <row r="100" spans="1:11" x14ac:dyDescent="0.25">
      <c r="A100" s="37"/>
      <c r="B100" s="52"/>
    </row>
    <row r="101" spans="1:11" ht="106.8" customHeight="1" x14ac:dyDescent="0.25">
      <c r="A101" s="38" t="s">
        <v>23</v>
      </c>
      <c r="B101" s="68" t="s">
        <v>59</v>
      </c>
      <c r="C101" s="64"/>
      <c r="D101" s="64"/>
      <c r="E101" s="64"/>
      <c r="F101" s="64"/>
      <c r="G101" s="64"/>
      <c r="H101" s="64"/>
      <c r="I101" s="64"/>
      <c r="J101" s="64"/>
      <c r="K101" s="64"/>
    </row>
    <row r="102" spans="1:11" x14ac:dyDescent="0.25">
      <c r="A102" s="38" t="s">
        <v>24</v>
      </c>
      <c r="B102" s="68" t="s">
        <v>48</v>
      </c>
      <c r="C102" s="69"/>
      <c r="D102" s="69"/>
      <c r="E102" s="69"/>
      <c r="F102" s="69"/>
      <c r="G102" s="69"/>
      <c r="H102" s="69"/>
      <c r="I102" s="69"/>
      <c r="J102" s="69"/>
    </row>
    <row r="103" spans="1:11" x14ac:dyDescent="0.25">
      <c r="B103" s="50"/>
    </row>
    <row r="104" spans="1:11" x14ac:dyDescent="0.25">
      <c r="B104" s="50"/>
    </row>
    <row r="105" spans="1:11" x14ac:dyDescent="0.25">
      <c r="B105" s="50"/>
    </row>
    <row r="106" spans="1:11" x14ac:dyDescent="0.25">
      <c r="B106" s="50"/>
    </row>
    <row r="107" spans="1:11" x14ac:dyDescent="0.25">
      <c r="B107" s="50"/>
    </row>
    <row r="108" spans="1:11" x14ac:dyDescent="0.25">
      <c r="B108" s="50"/>
    </row>
    <row r="109" spans="1:11" x14ac:dyDescent="0.25">
      <c r="B109" s="50"/>
    </row>
    <row r="110" spans="1:11" x14ac:dyDescent="0.25">
      <c r="B110" s="50"/>
    </row>
    <row r="111" spans="1:11" x14ac:dyDescent="0.25">
      <c r="B111" s="50"/>
    </row>
    <row r="112" spans="1:11"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sheetData>
  <sheetProtection algorithmName="SHA-512" hashValue="ojJYgOLE5pbV3V7if/pE1sr08n723Q5z5Xc5t5mSE8yuHVhxqsOoEYQ3wLDHTLbZz86SfpwSzCLZpZ6bIn6RYQ==" saltValue="qjiNXOwMFWsqmunvzu1/uQ==" spinCount="100000" sheet="1" objects="1" scenarios="1"/>
  <mergeCells count="31">
    <mergeCell ref="D5:F5"/>
    <mergeCell ref="H19:J19"/>
    <mergeCell ref="H20:J20"/>
    <mergeCell ref="H27:J27"/>
    <mergeCell ref="H35:J35"/>
    <mergeCell ref="B93:K93"/>
    <mergeCell ref="B95:K95"/>
    <mergeCell ref="B97:K97"/>
    <mergeCell ref="B99:K99"/>
    <mergeCell ref="B101:K101"/>
    <mergeCell ref="D71:E71"/>
    <mergeCell ref="B86:F86"/>
    <mergeCell ref="H52:J52"/>
    <mergeCell ref="D69:E69"/>
    <mergeCell ref="B75:K75"/>
    <mergeCell ref="H49:J49"/>
    <mergeCell ref="D4:F4"/>
    <mergeCell ref="D6:F6"/>
    <mergeCell ref="C24:G24"/>
    <mergeCell ref="B102:J102"/>
    <mergeCell ref="B81:J81"/>
    <mergeCell ref="B83:J83"/>
    <mergeCell ref="B80:J80"/>
    <mergeCell ref="B84:J84"/>
    <mergeCell ref="H62:J62"/>
    <mergeCell ref="D70:E70"/>
    <mergeCell ref="H65:J65"/>
    <mergeCell ref="H54:J54"/>
    <mergeCell ref="H60:J60"/>
    <mergeCell ref="D68:E68"/>
    <mergeCell ref="H57:J57"/>
  </mergeCells>
  <phoneticPr fontId="5" type="noConversion"/>
  <pageMargins left="0.53" right="0.32" top="0.45" bottom="0.47" header="0.4" footer="0.46"/>
  <pageSetup paperSize="9" scale="82" firstPageNumber="0" fitToWidth="2" orientation="portrait" verticalDpi="300" r:id="rId1"/>
  <headerFooter alignWithMargins="0"/>
  <rowBreaks count="1" manualBreakCount="1">
    <brk id="71" max="16383" man="1"/>
  </rowBreaks>
  <colBreaks count="1" manualBreakCount="1">
    <brk id="1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Lomake</vt:lpstr>
      <vt:lpstr>Lomake!Tulostusalue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Pajuniemi Ari</dc:creator>
  <cp:lastModifiedBy>Oksala Outi (DVV)</cp:lastModifiedBy>
  <cp:lastPrinted>2022-02-09T11:24:03Z</cp:lastPrinted>
  <dcterms:created xsi:type="dcterms:W3CDTF">2012-12-18T08:26:02Z</dcterms:created>
  <dcterms:modified xsi:type="dcterms:W3CDTF">2022-02-09T11:27:37Z</dcterms:modified>
</cp:coreProperties>
</file>