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omake" sheetId="1" r:id="rId1"/>
  </sheets>
  <definedNames>
    <definedName name="_xlnm.Print_Area" localSheetId="0">'Lomake'!$A$1:$K$94</definedName>
  </definedNames>
  <calcPr fullCalcOnLoad="1"/>
</workbook>
</file>

<file path=xl/comments1.xml><?xml version="1.0" encoding="utf-8"?>
<comments xmlns="http://schemas.openxmlformats.org/spreadsheetml/2006/main">
  <authors>
    <author>O922045</author>
    <author>NN</author>
  </authors>
  <commentList>
    <comment ref="D11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Lisää tähän kuukausien määrä</t>
        </r>
      </text>
    </comment>
    <comment ref="B26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Holh TL 44 4 4 mom. Varallisuuden käypä arvo vähennettynä päämiehen veloilla. Varallisuutta määriteltäessä ei oteta huomioon päämiehen henkilökohtaisessa käytössä olevaa asuntoa ja siihen kohdistuvaa velkaa.</t>
        </r>
      </text>
    </comment>
    <comment ref="B14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HolhTL 44§ 3 mom: Päämiehen tuloiksi katsotaan kaikki rahana saatavat tulot, kuten palkka-, eläke- ja muut ansiotulot, korko-, vuokra-, osinko- ja muut pääomatulot sekä sosiaaliset etuudet. Tuloista vähennetään ennakonpidätyksen tai ennakonkannon mukaiset verot ja työntekijän lakisääteiset maksut.Sosiaalisia etuja ovat esimerkiksi asumis- , hoito- ja toimeentulotuki</t>
        </r>
      </text>
    </comment>
    <comment ref="B38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Palkkioasetus 2 §: Perusmaksu on 440 euroa. Perusmaksu on kuitenkin 280 €, jos  päämiehen vuositulo on 14 000 euroa tai pienempi ja varallisuus alle 17 683,56 €.</t>
        </r>
      </text>
    </comment>
    <comment ref="B57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 xml:space="preserve">Palkkioasetus 5 §: Perusmaksu ja lisämaksu voivat olla yhteensä korkeintaan 18 % laskennallisesta vuositulosta. 
Laskennallinen vuositulo saadaan laskemalla yhteen kohdan 2.2.3. tarkoittama euromäärä ja kohdan 1.1. tarkoittama vuositulo, josta on vähennetty 5 894,52 euroa.
Palkkiota ei saa holhoustoimilain 44 §:n nojalla periä lainkaan, jos tulot ovat vuodessa 5 894,52 euroa tai vähemmän ja varallisuus on 17 683,56 euroa tai vähemmän. </t>
        </r>
      </text>
    </comment>
    <comment ref="A60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 xml:space="preserve">pienempi kohdasta 2.3 tai 2.4.) </t>
        </r>
      </text>
    </comment>
    <comment ref="D20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Erillinen laskelma  ja selvitykset laskun liitteeksi”</t>
        </r>
      </text>
    </comment>
    <comment ref="D21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Esimerkiksi asumis-, hoito- ja toimeentulotuki</t>
        </r>
      </text>
    </comment>
    <comment ref="C52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Palkkioasetus 4 § 3 mom.Omaisuuden hoitamisesta peritty maksu on 2% varallisuuden käyvästä arvosta, josta vähennetty velat ja 17 683,56 euroa. Varallisuutta määriteltäessä ei oteta huomioon päämiehen henkilökohtaisessa käytössä olevaa asuntoa ja siihen kohdistuvaa velkaa</t>
        </r>
      </text>
    </comment>
  </commentList>
</comments>
</file>

<file path=xl/sharedStrings.xml><?xml version="1.0" encoding="utf-8"?>
<sst xmlns="http://schemas.openxmlformats.org/spreadsheetml/2006/main" count="74" uniqueCount="68">
  <si>
    <t>1. Päämiehen tulot ja varallisuus</t>
  </si>
  <si>
    <t>2. Palkkion osat</t>
  </si>
  <si>
    <t>Kpl</t>
  </si>
  <si>
    <t>2.2.1.Edunvalvonnan aloittamisesta perittävä maksu 200 euroa</t>
  </si>
  <si>
    <t>2.2.2.Maistraatin lupaa edellyttävästä tai vastaavasta toimenpiteestä 200 euroa</t>
  </si>
  <si>
    <t>Perinnönjako, ositus tai erottelu,</t>
  </si>
  <si>
    <t>jos päämiehelle tuleva osuus on  20 000 euroa tai alle, maksu 200 euroa</t>
  </si>
  <si>
    <t>jos päämiehelle tuleva osuus on yli 20 000 euroa, maksu 300 euroa</t>
  </si>
  <si>
    <t>jos päämiehelle tuleva osuus on yli 100 000 euroa,  maksu 600 euroa</t>
  </si>
  <si>
    <t>3. Perittävä palkkio</t>
  </si>
  <si>
    <t>kuukaudelta</t>
  </si>
  <si>
    <t>Päämies</t>
  </si>
  <si>
    <t>Tilikausi:</t>
  </si>
  <si>
    <t>Päämiehen tulot</t>
  </si>
  <si>
    <t>Palkka-, eläke- ja muut ansiotulot (netto)</t>
  </si>
  <si>
    <t>Velat (pl asuntovelka)</t>
  </si>
  <si>
    <t>Päämiehen varallisuus</t>
  </si>
  <si>
    <t>Omaisuus(pl asunnon arvo)</t>
  </si>
  <si>
    <t xml:space="preserve"> vuokratulot</t>
  </si>
  <si>
    <t xml:space="preserve"> - Ennakonpidätys(verot)</t>
  </si>
  <si>
    <t xml:space="preserve"> - Tulonhankkimismenot(vastike)</t>
  </si>
  <si>
    <t>Erittely ja tositteet liitteenä</t>
  </si>
  <si>
    <t>Palkkio ja kulut yhteensä</t>
  </si>
  <si>
    <t>Paikka ja päivämäärä</t>
  </si>
  <si>
    <t>Allekirjoitus</t>
  </si>
  <si>
    <t>Eur</t>
  </si>
  <si>
    <t>Kohta 1.1.</t>
  </si>
  <si>
    <t>Holh TL 44 4 4 mom. Varallisuuden käypä arvo vähennettynä päämiehen veloilla. Varallisuutta määriteltäessä ei oteta huomioon päämiehen henkilökohtaisessa käytössä olevaa asuntoa ja siihen kohdistuvaa velkaa.</t>
  </si>
  <si>
    <t>Kohta 1.2.</t>
  </si>
  <si>
    <t>Kohta 2.1.</t>
  </si>
  <si>
    <t>Kohta 2.2.3.</t>
  </si>
  <si>
    <t>Kohta 2.4.</t>
  </si>
  <si>
    <t>Kohta 3.</t>
  </si>
  <si>
    <t>Edunvalvoja</t>
  </si>
  <si>
    <t>Hetu:</t>
  </si>
  <si>
    <t>Palkkio ja kululasku</t>
  </si>
  <si>
    <t>Tulot vuodessa</t>
  </si>
  <si>
    <t>1.1.</t>
  </si>
  <si>
    <t>1.2.</t>
  </si>
  <si>
    <t xml:space="preserve">Päämiehen varallisuus </t>
  </si>
  <si>
    <t xml:space="preserve">Päämiehen tulot tilikaudella </t>
  </si>
  <si>
    <t>2.1.</t>
  </si>
  <si>
    <t>2.2.</t>
  </si>
  <si>
    <t>2.3.</t>
  </si>
  <si>
    <t>2.4.</t>
  </si>
  <si>
    <t xml:space="preserve">Palkkio voi olla korkeintaan (laskettu palkkiorajoittimella) </t>
  </si>
  <si>
    <t>Perusmaksu ja lisämaksut yhteensä</t>
  </si>
  <si>
    <t>Lisämaksut</t>
  </si>
  <si>
    <t>4. Erityiskorvaus</t>
  </si>
  <si>
    <t>Erillinen liite</t>
  </si>
  <si>
    <t>5. Kulut</t>
  </si>
  <si>
    <t>Koko vuosi</t>
  </si>
  <si>
    <t>Korko- ja osinko tulot(netto)</t>
  </si>
  <si>
    <t>Muut pääomatulot (netto)</t>
  </si>
  <si>
    <t>Sosiaaliset etuudet</t>
  </si>
  <si>
    <t>Erillinen laskelma  ja selvitykset laskun liitteeksi</t>
  </si>
  <si>
    <t>Esimerkiksi asumis-, hoito- ja toimeentulotuki</t>
  </si>
  <si>
    <t>Kommentit</t>
  </si>
  <si>
    <t>Perusmaksu  (440 tai 280 euroa)</t>
  </si>
  <si>
    <t>2.2.3. Omaisuuden hoitaminen</t>
  </si>
  <si>
    <t>HolhTL 44§ 3 mom: Päämiehen tuloiksi katsotaan kaikki rahana saatavat tulot, kuten palkka-, eläke- ja muut ansiotulot, korko-, vuokra-, osinko- ja muut pääomatulot sekä sosiaaliset etuudet. Tuloista vähennetään ennakonpidätyksen tai ennakonkannon mukaiset verot ja työntekijän lakisääteiset maksut.Sosiaalisia etuja ovat esimerkiksi asumis- , hoito- ja toimeentulotuki</t>
  </si>
  <si>
    <t>(Holhousoimilaki 44§, valtioneuvoston asetus edunvalvojan palkkion suuruudesta 696/2012)</t>
  </si>
  <si>
    <t xml:space="preserve">Perittävä palkkio on pienempi kohdista 2.3 tai 2.4. </t>
  </si>
  <si>
    <t>Edunvalvojan palkkio- ja kululasku 2018</t>
  </si>
  <si>
    <t>Palkkioasetus 2 §: Perusmaksu on 440 euroa. Perusmaksu on kuitenkin 280 €, jos  päämiehen vuositulo on 14 000 euroa tai pienempi ja varallisuus alle 17 683,56 €.</t>
  </si>
  <si>
    <t>Palkkioasetus 4 § 3 mom. Omaisuuden hoitamisesta peritty maksu on 2% varallisuuden käyvästä arvosta, josta on vähennetty velat ja 17 683,56 €. Varallisuutta määriteltäessä ei oteta huomioon päämiehen henkilökohtaisessa käytössä olevaa asuntoa ja siihen kohdistuvaa velkaa</t>
  </si>
  <si>
    <t xml:space="preserve">Palkkioasetus 5 §: Perusmaksu ja lisämaksu voivat olla yhteensä korkeintaan 18 % laskennallisesta vuositulosta. 
Laskennallinen vuositulo saadaan laskemalla yhteen kohdan 2.2.3. tarkoittama euromäärä ja kohdan 1.1. tarkoittama vuositulo, josta on vähennetty 5 894,52 euroa.
Palkkiota ei saa holhoustoimilain 44 §:n nojalla periä lainkaan, jos tulot ovat vuodessa 5 894,52 euroa tai vähemmän ja varallisuus on 17 683,56 euroa tai vähemmän. 
</t>
  </si>
  <si>
    <t>DVV08.01.06_2018_fi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</si>
</sst>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[$-40B]d\.\ mmmm&quot;ta &quot;yyyy"/>
    <numFmt numFmtId="168" formatCode="d\.m\.yyyy;@"/>
    <numFmt numFmtId="169" formatCode="0_ ;[Red]\-0\ "/>
  </numFmts>
  <fonts count="47"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166" fontId="4" fillId="0" borderId="0" xfId="0" applyNumberFormat="1" applyFont="1" applyAlignment="1">
      <alignment/>
    </xf>
    <xf numFmtId="0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Border="1" applyAlignment="1">
      <alignment/>
    </xf>
    <xf numFmtId="4" fontId="10" fillId="33" borderId="23" xfId="0" applyNumberFormat="1" applyFont="1" applyFill="1" applyBorder="1" applyAlignment="1" applyProtection="1">
      <alignment/>
      <protection locked="0"/>
    </xf>
    <xf numFmtId="4" fontId="10" fillId="33" borderId="2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/>
    </xf>
    <xf numFmtId="4" fontId="10" fillId="33" borderId="23" xfId="0" applyNumberFormat="1" applyFont="1" applyFill="1" applyBorder="1" applyAlignment="1" applyProtection="1">
      <alignment wrapText="1"/>
      <protection locked="0"/>
    </xf>
    <xf numFmtId="4" fontId="10" fillId="33" borderId="21" xfId="0" applyNumberFormat="1" applyFont="1" applyFill="1" applyBorder="1" applyAlignment="1" applyProtection="1">
      <alignment wrapText="1"/>
      <protection locked="0"/>
    </xf>
    <xf numFmtId="166" fontId="1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3" xfId="0" applyBorder="1" applyAlignment="1" applyProtection="1">
      <alignment/>
      <protection locked="0"/>
    </xf>
    <xf numFmtId="168" fontId="0" fillId="0" borderId="0" xfId="0" applyNumberFormat="1" applyAlignment="1">
      <alignment/>
    </xf>
    <xf numFmtId="169" fontId="1" fillId="0" borderId="24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right" vertical="top"/>
    </xf>
    <xf numFmtId="4" fontId="6" fillId="34" borderId="0" xfId="0" applyNumberFormat="1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" fontId="1" fillId="0" borderId="2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25" xfId="0" applyNumberForma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19050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476250</xdr:colOff>
      <xdr:row>2</xdr:row>
      <xdr:rowOff>114300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showGridLines="0" showZeros="0" tabSelected="1" zoomScalePageLayoutView="0" workbookViewId="0" topLeftCell="A1">
      <selection activeCell="A3" sqref="A3"/>
    </sheetView>
  </sheetViews>
  <sheetFormatPr defaultColWidth="9.140625" defaultRowHeight="12.75"/>
  <cols>
    <col min="1" max="1" width="11.140625" style="0" customWidth="1"/>
    <col min="2" max="2" width="9.28125" style="0" customWidth="1"/>
    <col min="3" max="3" width="13.00390625" style="0" customWidth="1"/>
    <col min="4" max="4" width="9.7109375" style="0" customWidth="1"/>
    <col min="5" max="5" width="25.421875" style="0" customWidth="1"/>
    <col min="6" max="6" width="13.8515625" style="0" customWidth="1"/>
    <col min="7" max="7" width="16.140625" style="0" customWidth="1"/>
    <col min="8" max="8" width="5.7109375" style="0" customWidth="1"/>
    <col min="9" max="9" width="2.57421875" style="0" customWidth="1"/>
    <col min="10" max="10" width="4.421875" style="0" customWidth="1"/>
    <col min="11" max="11" width="5.28125" style="27" customWidth="1"/>
    <col min="14" max="14" width="10.8515625" style="0" customWidth="1"/>
  </cols>
  <sheetData>
    <row r="1" spans="2:10" ht="15.75">
      <c r="B1" s="1"/>
      <c r="E1" s="59" t="s">
        <v>67</v>
      </c>
      <c r="G1" s="57">
        <v>43110</v>
      </c>
      <c r="H1" s="2"/>
      <c r="I1" s="2"/>
      <c r="J1" s="2"/>
    </row>
    <row r="2" spans="2:10" ht="12.75">
      <c r="B2" s="27"/>
      <c r="H2" s="2"/>
      <c r="I2" s="2"/>
      <c r="J2" s="2"/>
    </row>
    <row r="3" spans="1:10" ht="12.75">
      <c r="A3" s="27"/>
      <c r="B3" s="27"/>
      <c r="H3" s="2"/>
      <c r="I3" s="2"/>
      <c r="J3" s="2"/>
    </row>
    <row r="4" spans="1:10" ht="15.75">
      <c r="A4" s="1" t="s">
        <v>63</v>
      </c>
      <c r="B4" s="27"/>
      <c r="H4" s="2"/>
      <c r="I4" s="2"/>
      <c r="J4" s="2"/>
    </row>
    <row r="5" spans="1:10" ht="12.75">
      <c r="A5" s="27" t="s">
        <v>61</v>
      </c>
      <c r="B5" s="27"/>
      <c r="H5" s="2"/>
      <c r="I5" s="2"/>
      <c r="J5" s="2"/>
    </row>
    <row r="6" spans="1:10" ht="15">
      <c r="A6" s="19"/>
      <c r="B6" s="19"/>
      <c r="H6" s="2"/>
      <c r="I6" s="2"/>
      <c r="J6" s="2"/>
    </row>
    <row r="7" spans="1:10" ht="15">
      <c r="A7" s="19" t="s">
        <v>11</v>
      </c>
      <c r="B7" s="19"/>
      <c r="D7" s="61"/>
      <c r="E7" s="61"/>
      <c r="F7" s="61"/>
      <c r="G7" s="56" t="s">
        <v>34</v>
      </c>
      <c r="H7" s="2"/>
      <c r="I7" s="2"/>
      <c r="J7" s="2"/>
    </row>
    <row r="8" spans="1:10" ht="15">
      <c r="A8" s="19" t="s">
        <v>33</v>
      </c>
      <c r="B8" s="19"/>
      <c r="D8" s="61"/>
      <c r="E8" s="61"/>
      <c r="F8" s="61"/>
      <c r="G8" s="7"/>
      <c r="H8" s="2"/>
      <c r="I8" s="2"/>
      <c r="J8" s="2"/>
    </row>
    <row r="9" spans="1:10" ht="15">
      <c r="A9" s="19" t="s">
        <v>12</v>
      </c>
      <c r="B9" s="19"/>
      <c r="D9" s="61"/>
      <c r="E9" s="61"/>
      <c r="F9" s="61"/>
      <c r="G9" s="7"/>
      <c r="H9" s="2"/>
      <c r="I9" s="2"/>
      <c r="J9" s="2"/>
    </row>
    <row r="10" spans="1:7" ht="15.75">
      <c r="A10" s="1"/>
      <c r="B10" s="1"/>
      <c r="G10" s="3"/>
    </row>
    <row r="11" spans="1:7" ht="15.75">
      <c r="A11" s="1" t="s">
        <v>35</v>
      </c>
      <c r="B11" s="1"/>
      <c r="D11" s="58"/>
      <c r="E11" s="45" t="s">
        <v>10</v>
      </c>
      <c r="F11" s="18"/>
      <c r="G11" s="21"/>
    </row>
    <row r="12" spans="1:11" ht="15.75">
      <c r="A12" s="4" t="s">
        <v>0</v>
      </c>
      <c r="B12" s="47"/>
      <c r="C12" s="5"/>
      <c r="D12" s="7"/>
      <c r="E12" s="31"/>
      <c r="F12" s="31"/>
      <c r="G12" s="5"/>
      <c r="H12" s="5"/>
      <c r="I12" s="5"/>
      <c r="J12" s="5"/>
      <c r="K12" s="28"/>
    </row>
    <row r="13" spans="1:14" ht="12.75">
      <c r="A13" s="6"/>
      <c r="B13" s="7"/>
      <c r="C13" s="7"/>
      <c r="D13" s="7"/>
      <c r="E13" s="7"/>
      <c r="F13" s="7"/>
      <c r="K13" s="29"/>
      <c r="L13" s="7"/>
      <c r="M13" s="8"/>
      <c r="N13" s="8"/>
    </row>
    <row r="14" spans="1:14" ht="12.75">
      <c r="A14" s="6"/>
      <c r="B14" s="20" t="s">
        <v>37</v>
      </c>
      <c r="C14" s="7" t="s">
        <v>40</v>
      </c>
      <c r="D14" s="7"/>
      <c r="E14" s="7"/>
      <c r="F14" s="7"/>
      <c r="K14" s="29"/>
      <c r="L14" s="7"/>
      <c r="M14" s="7"/>
      <c r="N14" s="7"/>
    </row>
    <row r="15" spans="1:11" ht="12.75" customHeight="1">
      <c r="A15" s="6"/>
      <c r="B15" s="7"/>
      <c r="C15" s="22"/>
      <c r="D15" s="24" t="s">
        <v>14</v>
      </c>
      <c r="E15" s="24"/>
      <c r="F15" s="40"/>
      <c r="G15" s="23"/>
      <c r="H15" s="7"/>
      <c r="I15" s="7"/>
      <c r="J15" s="7"/>
      <c r="K15" s="29"/>
    </row>
    <row r="16" spans="1:11" ht="12.75" customHeight="1">
      <c r="A16" s="6"/>
      <c r="B16" s="7"/>
      <c r="C16" s="22"/>
      <c r="D16" s="24" t="s">
        <v>18</v>
      </c>
      <c r="E16" s="24"/>
      <c r="F16" s="41"/>
      <c r="G16" s="23"/>
      <c r="H16" s="7"/>
      <c r="I16" s="7"/>
      <c r="J16" s="7"/>
      <c r="K16" s="29"/>
    </row>
    <row r="17" spans="1:11" ht="12.75" customHeight="1">
      <c r="A17" s="6"/>
      <c r="B17" s="7"/>
      <c r="C17" s="22"/>
      <c r="D17" s="24" t="s">
        <v>20</v>
      </c>
      <c r="E17" s="24"/>
      <c r="F17" s="41"/>
      <c r="G17" s="23"/>
      <c r="H17" s="7"/>
      <c r="I17" s="7"/>
      <c r="J17" s="7"/>
      <c r="K17" s="29"/>
    </row>
    <row r="18" spans="1:11" ht="12.75" customHeight="1">
      <c r="A18" s="6"/>
      <c r="B18" s="7"/>
      <c r="C18" s="22"/>
      <c r="D18" s="24" t="s">
        <v>19</v>
      </c>
      <c r="E18" s="24"/>
      <c r="F18" s="41"/>
      <c r="G18" s="23"/>
      <c r="H18" s="7"/>
      <c r="I18" s="7"/>
      <c r="J18" s="7"/>
      <c r="K18" s="29"/>
    </row>
    <row r="19" spans="1:11" ht="12.75" customHeight="1">
      <c r="A19" s="6"/>
      <c r="B19" s="7"/>
      <c r="C19" s="22"/>
      <c r="D19" s="24" t="s">
        <v>52</v>
      </c>
      <c r="E19" s="24"/>
      <c r="F19" s="41"/>
      <c r="G19" s="23"/>
      <c r="H19" s="7"/>
      <c r="I19" s="7"/>
      <c r="J19" s="7"/>
      <c r="K19" s="29"/>
    </row>
    <row r="20" spans="1:11" ht="12.75" customHeight="1">
      <c r="A20" s="6"/>
      <c r="B20" s="7"/>
      <c r="C20" s="22"/>
      <c r="D20" s="24" t="s">
        <v>53</v>
      </c>
      <c r="E20" s="24"/>
      <c r="F20" s="41"/>
      <c r="G20" s="23"/>
      <c r="H20" s="7"/>
      <c r="I20" s="7"/>
      <c r="J20" s="7"/>
      <c r="K20" s="29"/>
    </row>
    <row r="21" spans="1:11" ht="12.75" customHeight="1" thickBot="1">
      <c r="A21" s="6"/>
      <c r="B21" s="7"/>
      <c r="C21" s="22"/>
      <c r="D21" s="24" t="s">
        <v>54</v>
      </c>
      <c r="E21" s="24"/>
      <c r="F21" s="41"/>
      <c r="G21" s="23"/>
      <c r="H21" s="7"/>
      <c r="I21" s="7"/>
      <c r="J21" s="7"/>
      <c r="K21" s="29"/>
    </row>
    <row r="22" spans="1:11" ht="12.75" customHeight="1" thickBot="1">
      <c r="A22" s="6"/>
      <c r="B22" s="7"/>
      <c r="C22" s="22"/>
      <c r="D22" s="25" t="s">
        <v>13</v>
      </c>
      <c r="E22" s="25"/>
      <c r="F22" s="42">
        <f>+F15+F16-F17-F18+F19+F20+F21</f>
        <v>0</v>
      </c>
      <c r="G22" s="20" t="str">
        <f>+D11&amp;"kk:n tulot"</f>
        <v>kk:n tulot</v>
      </c>
      <c r="H22" s="67">
        <f>+F22</f>
        <v>0</v>
      </c>
      <c r="I22" s="67"/>
      <c r="J22" s="67"/>
      <c r="K22" s="29"/>
    </row>
    <row r="23" spans="1:11" ht="12.75" customHeight="1" thickBot="1">
      <c r="A23" s="6"/>
      <c r="B23" s="7"/>
      <c r="C23" s="22"/>
      <c r="D23" s="23"/>
      <c r="E23" s="23"/>
      <c r="F23" s="23"/>
      <c r="G23" s="20" t="s">
        <v>36</v>
      </c>
      <c r="H23" s="67">
        <f>+(IF(D11&lt;1,H22,H22/D11*12))</f>
        <v>0</v>
      </c>
      <c r="I23" s="67"/>
      <c r="J23" s="67"/>
      <c r="K23" s="29"/>
    </row>
    <row r="24" spans="1:11" ht="10.5" customHeight="1">
      <c r="A24" s="6"/>
      <c r="B24" s="7"/>
      <c r="C24" s="22"/>
      <c r="D24" s="23"/>
      <c r="E24" s="23"/>
      <c r="F24" s="23"/>
      <c r="G24" s="23"/>
      <c r="H24" s="7"/>
      <c r="I24" s="7"/>
      <c r="J24" s="7"/>
      <c r="K24" s="29"/>
    </row>
    <row r="25" spans="1:11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29"/>
    </row>
    <row r="26" spans="1:11" ht="12.75">
      <c r="A26" s="6"/>
      <c r="B26" s="20" t="s">
        <v>38</v>
      </c>
      <c r="C26" s="7" t="s">
        <v>39</v>
      </c>
      <c r="D26" s="7"/>
      <c r="E26" s="7"/>
      <c r="F26" s="7"/>
      <c r="G26" s="7"/>
      <c r="K26" s="29"/>
    </row>
    <row r="27" spans="1:11" ht="12.75" customHeight="1">
      <c r="A27" s="6"/>
      <c r="B27" s="7"/>
      <c r="C27" s="63"/>
      <c r="D27" s="64"/>
      <c r="E27" s="64"/>
      <c r="F27" s="64"/>
      <c r="G27" s="64"/>
      <c r="H27" s="7"/>
      <c r="I27" s="7"/>
      <c r="J27" s="7"/>
      <c r="K27" s="29"/>
    </row>
    <row r="28" spans="1:11" ht="12.75" customHeight="1">
      <c r="A28" s="6"/>
      <c r="B28" s="7"/>
      <c r="C28" s="22"/>
      <c r="D28" s="24" t="s">
        <v>17</v>
      </c>
      <c r="E28" s="23"/>
      <c r="F28" s="43"/>
      <c r="G28" s="23"/>
      <c r="H28" s="7"/>
      <c r="I28" s="7"/>
      <c r="J28" s="7"/>
      <c r="K28" s="29"/>
    </row>
    <row r="29" spans="1:11" ht="12.75" customHeight="1" thickBot="1">
      <c r="A29" s="6"/>
      <c r="B29" s="7"/>
      <c r="C29" s="22"/>
      <c r="D29" s="24" t="s">
        <v>15</v>
      </c>
      <c r="E29" s="23"/>
      <c r="F29" s="44"/>
      <c r="G29" s="23"/>
      <c r="H29" s="7"/>
      <c r="I29" s="7"/>
      <c r="J29" s="7"/>
      <c r="K29" s="29"/>
    </row>
    <row r="30" spans="1:11" ht="12.75" customHeight="1" thickBot="1">
      <c r="A30" s="6"/>
      <c r="B30" s="7"/>
      <c r="C30" s="22"/>
      <c r="D30" s="25" t="s">
        <v>16</v>
      </c>
      <c r="E30" s="26"/>
      <c r="F30" s="42">
        <f>+F28-F29</f>
        <v>0</v>
      </c>
      <c r="G30" s="23"/>
      <c r="H30" s="67">
        <f>+F30</f>
        <v>0</v>
      </c>
      <c r="I30" s="67"/>
      <c r="J30" s="67"/>
      <c r="K30" s="29"/>
    </row>
    <row r="31" spans="1:11" ht="23.25" customHeight="1">
      <c r="A31" s="6"/>
      <c r="B31" s="7"/>
      <c r="C31" s="22"/>
      <c r="D31" s="23"/>
      <c r="E31" s="23"/>
      <c r="F31" s="23"/>
      <c r="G31" s="23"/>
      <c r="H31" s="7"/>
      <c r="I31" s="7"/>
      <c r="J31" s="7"/>
      <c r="K31" s="29"/>
    </row>
    <row r="32" spans="1:11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29"/>
    </row>
    <row r="33" spans="1:11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30"/>
    </row>
    <row r="35" spans="1:11" ht="15.75">
      <c r="A35" s="4" t="s">
        <v>1</v>
      </c>
      <c r="B35" s="47"/>
      <c r="C35" s="5"/>
      <c r="D35" s="5"/>
      <c r="E35" s="5"/>
      <c r="F35" s="5"/>
      <c r="G35" s="5"/>
      <c r="H35" s="5"/>
      <c r="I35" s="5"/>
      <c r="J35" s="5"/>
      <c r="K35" s="28"/>
    </row>
    <row r="36" spans="1:11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29"/>
    </row>
    <row r="37" spans="1:11" ht="12.75">
      <c r="A37" s="6"/>
      <c r="B37" s="7"/>
      <c r="C37" s="7"/>
      <c r="D37" s="7"/>
      <c r="E37" s="7"/>
      <c r="F37" s="7" t="s">
        <v>51</v>
      </c>
      <c r="G37" s="7"/>
      <c r="H37" s="7"/>
      <c r="I37" s="7"/>
      <c r="J37" s="7"/>
      <c r="K37" s="29"/>
    </row>
    <row r="38" spans="1:11" ht="12.75">
      <c r="A38" s="6"/>
      <c r="B38" s="20" t="s">
        <v>41</v>
      </c>
      <c r="C38" s="7" t="s">
        <v>58</v>
      </c>
      <c r="D38" s="7"/>
      <c r="E38" s="20"/>
      <c r="F38" s="46">
        <f>+IF((H23&lt;1),0,IF(AND(H23&lt;14000,H30&lt;17683.56),280,440))</f>
        <v>0</v>
      </c>
      <c r="G38" s="7"/>
      <c r="H38" s="68">
        <f>+IF(AND(H23&lt;14000,H30&lt;17564.04),280/12*D11,440/12*D11)</f>
        <v>0</v>
      </c>
      <c r="I38" s="69"/>
      <c r="J38" s="69"/>
      <c r="K38" s="29"/>
    </row>
    <row r="39" spans="1:11" ht="12.75">
      <c r="A39" s="6"/>
      <c r="B39" s="20"/>
      <c r="C39" s="7"/>
      <c r="D39" s="7"/>
      <c r="E39" s="7"/>
      <c r="F39" s="7"/>
      <c r="G39" s="7"/>
      <c r="H39" s="7"/>
      <c r="I39" s="7"/>
      <c r="J39" s="7"/>
      <c r="K39" s="29"/>
    </row>
    <row r="40" spans="1:11" ht="12.75">
      <c r="A40" s="6"/>
      <c r="B40" s="20"/>
      <c r="C40" s="7"/>
      <c r="D40" s="7"/>
      <c r="E40" s="7"/>
      <c r="F40" s="7"/>
      <c r="G40" s="7"/>
      <c r="H40" s="7"/>
      <c r="I40" s="7"/>
      <c r="J40" s="7"/>
      <c r="K40" s="29"/>
    </row>
    <row r="41" spans="1:11" ht="12.75">
      <c r="A41" s="6"/>
      <c r="B41" s="20" t="s">
        <v>42</v>
      </c>
      <c r="C41" s="7" t="s">
        <v>47</v>
      </c>
      <c r="D41" s="7"/>
      <c r="E41" s="7"/>
      <c r="F41" s="7"/>
      <c r="G41" s="7"/>
      <c r="H41" s="7"/>
      <c r="I41" s="7"/>
      <c r="J41" s="7"/>
      <c r="K41" s="29"/>
    </row>
    <row r="42" spans="1:11" ht="12.75">
      <c r="A42" s="6"/>
      <c r="B42" s="20"/>
      <c r="C42" s="7"/>
      <c r="D42" s="7"/>
      <c r="E42" s="7"/>
      <c r="F42" s="7"/>
      <c r="G42" s="7"/>
      <c r="H42" s="7"/>
      <c r="I42" s="7" t="s">
        <v>2</v>
      </c>
      <c r="J42" s="7"/>
      <c r="K42" s="29" t="s">
        <v>25</v>
      </c>
    </row>
    <row r="43" spans="1:11" ht="12.75">
      <c r="A43" s="6"/>
      <c r="B43" s="20"/>
      <c r="C43" s="11" t="s">
        <v>3</v>
      </c>
      <c r="D43" s="11"/>
      <c r="E43" s="11"/>
      <c r="F43" s="11"/>
      <c r="G43" s="12"/>
      <c r="H43" s="12"/>
      <c r="I43" s="13"/>
      <c r="J43" s="12"/>
      <c r="K43" s="29">
        <f>+IF(I43="",0,I43*200)</f>
        <v>0</v>
      </c>
    </row>
    <row r="44" spans="1:11" ht="12.75">
      <c r="A44" s="6"/>
      <c r="B44" s="20"/>
      <c r="C44" s="11" t="s">
        <v>4</v>
      </c>
      <c r="D44" s="11"/>
      <c r="E44" s="11"/>
      <c r="F44" s="11"/>
      <c r="G44" s="12"/>
      <c r="H44" s="12"/>
      <c r="I44" s="13"/>
      <c r="J44" s="12"/>
      <c r="K44" s="29">
        <f>+IF(I44="",0,I44*200)</f>
        <v>0</v>
      </c>
    </row>
    <row r="45" spans="1:11" ht="12.75">
      <c r="A45" s="6"/>
      <c r="B45" s="20"/>
      <c r="C45" s="7"/>
      <c r="D45" s="7"/>
      <c r="E45" s="7"/>
      <c r="F45" s="7"/>
      <c r="G45" s="12"/>
      <c r="H45" s="12"/>
      <c r="I45" s="12"/>
      <c r="J45" s="12"/>
      <c r="K45" s="29"/>
    </row>
    <row r="46" spans="1:11" ht="12.75">
      <c r="A46" s="6"/>
      <c r="B46" s="20"/>
      <c r="C46" s="7" t="s">
        <v>5</v>
      </c>
      <c r="D46" s="7"/>
      <c r="E46" s="7"/>
      <c r="F46" s="7"/>
      <c r="G46" s="7"/>
      <c r="H46" s="7"/>
      <c r="I46" s="7" t="s">
        <v>2</v>
      </c>
      <c r="J46" s="7"/>
      <c r="K46" s="29"/>
    </row>
    <row r="47" spans="1:11" ht="12" customHeight="1">
      <c r="A47" s="6"/>
      <c r="B47" s="20"/>
      <c r="C47" s="7"/>
      <c r="D47" s="32" t="s">
        <v>6</v>
      </c>
      <c r="E47" s="14"/>
      <c r="F47" s="7"/>
      <c r="G47" s="14"/>
      <c r="H47" s="7"/>
      <c r="I47" s="13"/>
      <c r="J47" s="7"/>
      <c r="K47" s="29">
        <f>+IF(I47="",0,I47*200)</f>
        <v>0</v>
      </c>
    </row>
    <row r="48" spans="1:11" ht="12.75">
      <c r="A48" s="6"/>
      <c r="B48" s="20"/>
      <c r="C48" s="7"/>
      <c r="D48" s="32" t="s">
        <v>7</v>
      </c>
      <c r="E48" s="32"/>
      <c r="F48" s="7"/>
      <c r="G48" s="14"/>
      <c r="H48" s="14"/>
      <c r="I48" s="13"/>
      <c r="J48" s="14"/>
      <c r="K48" s="29">
        <f>+IF(I48="",0,I48*300)</f>
        <v>0</v>
      </c>
    </row>
    <row r="49" spans="1:11" ht="12.75">
      <c r="A49" s="6"/>
      <c r="B49" s="20"/>
      <c r="C49" s="7"/>
      <c r="D49" s="32" t="s">
        <v>8</v>
      </c>
      <c r="E49" s="32"/>
      <c r="F49" s="7"/>
      <c r="G49" s="14"/>
      <c r="H49" s="14"/>
      <c r="I49" s="13"/>
      <c r="J49" s="14"/>
      <c r="K49" s="29">
        <f>+IF(I49="",0,I49*600)</f>
        <v>0</v>
      </c>
    </row>
    <row r="50" spans="1:11" ht="12.75">
      <c r="A50" s="6"/>
      <c r="B50" s="20"/>
      <c r="C50" s="7"/>
      <c r="D50" s="32"/>
      <c r="E50" s="32"/>
      <c r="F50" s="7"/>
      <c r="G50" s="14"/>
      <c r="H50" s="14"/>
      <c r="I50" s="53"/>
      <c r="J50" s="14"/>
      <c r="K50" s="29"/>
    </row>
    <row r="51" spans="1:11" ht="12.75">
      <c r="A51" s="6"/>
      <c r="B51" s="20"/>
      <c r="C51" s="7"/>
      <c r="D51" s="7"/>
      <c r="E51" s="7"/>
      <c r="F51" s="7" t="s">
        <v>51</v>
      </c>
      <c r="G51" s="7"/>
      <c r="H51" s="7"/>
      <c r="I51" s="7"/>
      <c r="J51" s="7"/>
      <c r="K51" s="29"/>
    </row>
    <row r="52" spans="1:15" ht="12.75">
      <c r="A52" s="6"/>
      <c r="B52" s="20"/>
      <c r="C52" s="54" t="s">
        <v>59</v>
      </c>
      <c r="D52" s="7"/>
      <c r="E52" s="20"/>
      <c r="F52" s="46">
        <f>IF(H30&gt;17683.56,(((+H30-(17683.56)))*0.02),0)</f>
        <v>0</v>
      </c>
      <c r="G52" s="7"/>
      <c r="H52" s="68">
        <f>IF(H30&gt;17683.56,(((+H30-(17683.56)))*0.02)/12*D11,0)</f>
        <v>0</v>
      </c>
      <c r="I52" s="69"/>
      <c r="J52" s="69"/>
      <c r="K52" s="29"/>
      <c r="M52" s="55"/>
      <c r="N52" s="49"/>
      <c r="O52" s="49"/>
    </row>
    <row r="53" spans="1:11" ht="12.75">
      <c r="A53" s="6"/>
      <c r="B53" s="20"/>
      <c r="C53" s="7"/>
      <c r="D53" s="7"/>
      <c r="E53" s="7"/>
      <c r="F53" s="7"/>
      <c r="G53" s="7"/>
      <c r="H53" s="7"/>
      <c r="I53" s="7"/>
      <c r="J53" s="7"/>
      <c r="K53" s="29"/>
    </row>
    <row r="54" spans="1:11" ht="12.75">
      <c r="A54" s="6"/>
      <c r="B54" s="20"/>
      <c r="C54" s="7"/>
      <c r="D54" s="7"/>
      <c r="E54" s="7"/>
      <c r="F54" s="7"/>
      <c r="G54" s="7"/>
      <c r="H54" s="7"/>
      <c r="I54" s="7"/>
      <c r="J54" s="7"/>
      <c r="K54" s="29"/>
    </row>
    <row r="55" spans="1:11" ht="12.75">
      <c r="A55" s="6"/>
      <c r="B55" s="20" t="s">
        <v>43</v>
      </c>
      <c r="C55" s="7" t="s">
        <v>46</v>
      </c>
      <c r="D55" s="15"/>
      <c r="E55" s="15"/>
      <c r="F55" s="15"/>
      <c r="G55" s="7"/>
      <c r="H55" s="68">
        <f>+H38+K43+K44+K48+K49+H52+K47</f>
        <v>0</v>
      </c>
      <c r="I55" s="68">
        <f>+I38+J43+J44+J48+J49+I52</f>
        <v>0</v>
      </c>
      <c r="J55" s="68" t="e">
        <f>+J38+#REF!+#REF!+#REF!+#REF!+J52</f>
        <v>#REF!</v>
      </c>
      <c r="K55" s="29"/>
    </row>
    <row r="56" spans="1:14" ht="12.75">
      <c r="A56" s="6"/>
      <c r="B56" s="20"/>
      <c r="C56" s="15"/>
      <c r="D56" s="15"/>
      <c r="E56" s="15"/>
      <c r="F56" s="7" t="s">
        <v>51</v>
      </c>
      <c r="G56" s="7"/>
      <c r="H56" s="7"/>
      <c r="I56" s="7"/>
      <c r="J56" s="7"/>
      <c r="K56" s="29"/>
      <c r="N56" s="16"/>
    </row>
    <row r="57" spans="1:15" ht="12.75">
      <c r="A57" s="6"/>
      <c r="B57" s="20" t="s">
        <v>44</v>
      </c>
      <c r="C57" s="7" t="s">
        <v>45</v>
      </c>
      <c r="D57" s="15"/>
      <c r="E57" s="15"/>
      <c r="F57" s="46">
        <f>+IF(AND(H23&lt;5894.52,H30&lt;17683.56),0,IF(+H23-5894.52+F52&lt;0,0,(H23+F52-5894.52)*0.18))</f>
        <v>0</v>
      </c>
      <c r="G57" s="7"/>
      <c r="H57" s="68">
        <f>+IF(AND(H23&lt;5894.52,H30&lt;17683.56),0,IF(+H23-5894.52+F52&lt;0,0,(H23+F52-5894.52)*0.18/12*D11))</f>
        <v>0</v>
      </c>
      <c r="I57" s="68">
        <f>(+I23-5532.6+I52)*0.18</f>
        <v>-995.868</v>
      </c>
      <c r="J57" s="68">
        <f>(+J23-5532.6+J52)*0.18</f>
        <v>-995.868</v>
      </c>
      <c r="K57" s="29"/>
      <c r="L57" s="16"/>
      <c r="M57" s="55"/>
      <c r="N57" s="55"/>
      <c r="O57" s="55"/>
    </row>
    <row r="58" spans="1:14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29"/>
      <c r="N58" s="16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29"/>
    </row>
    <row r="60" spans="1:11" ht="15.75">
      <c r="A60" s="17" t="s">
        <v>9</v>
      </c>
      <c r="B60" s="39"/>
      <c r="C60" s="18"/>
      <c r="D60" s="18">
        <f>+D11</f>
        <v>0</v>
      </c>
      <c r="E60" s="18" t="s">
        <v>10</v>
      </c>
      <c r="F60" s="18"/>
      <c r="G60" s="18"/>
      <c r="H60" s="66">
        <f>+IF(H57&lt;H55,H57,H55)</f>
        <v>0</v>
      </c>
      <c r="I60" s="66">
        <f>+IF(I57&lt;I55,I57,I55)</f>
        <v>-995.868</v>
      </c>
      <c r="J60" s="66" t="e">
        <f>+IF(J57&lt;J55,J57,J55)</f>
        <v>#REF!</v>
      </c>
      <c r="K60" s="29"/>
    </row>
    <row r="61" spans="1:11" ht="12.7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30"/>
    </row>
    <row r="62" ht="12.75"/>
    <row r="63" spans="1:10" ht="15.75">
      <c r="A63" s="39" t="s">
        <v>48</v>
      </c>
      <c r="B63" s="39"/>
      <c r="D63" t="s">
        <v>49</v>
      </c>
      <c r="H63" s="60"/>
      <c r="I63" s="60"/>
      <c r="J63" s="60"/>
    </row>
    <row r="64" ht="12.75"/>
    <row r="65" spans="1:10" ht="15.75">
      <c r="A65" s="39" t="s">
        <v>50</v>
      </c>
      <c r="D65" t="s">
        <v>21</v>
      </c>
      <c r="H65" s="60"/>
      <c r="I65" s="60"/>
      <c r="J65" s="60"/>
    </row>
    <row r="66" ht="12.75"/>
    <row r="67" ht="12.75"/>
    <row r="68" spans="1:11" ht="15.75">
      <c r="A68" s="33" t="s">
        <v>22</v>
      </c>
      <c r="B68" s="48"/>
      <c r="C68" s="34"/>
      <c r="D68" s="34"/>
      <c r="E68" s="34"/>
      <c r="F68" s="34"/>
      <c r="G68" s="34"/>
      <c r="H68" s="65">
        <f>+H60+H65+H63</f>
        <v>0</v>
      </c>
      <c r="I68" s="65"/>
      <c r="J68" s="65"/>
      <c r="K68" s="35"/>
    </row>
    <row r="69" ht="12.75"/>
    <row r="70" ht="12.75"/>
    <row r="71" spans="1:6" ht="12.75">
      <c r="A71" t="s">
        <v>23</v>
      </c>
      <c r="D71" s="61"/>
      <c r="E71" s="61"/>
      <c r="F71" s="36"/>
    </row>
    <row r="72" spans="4:6" ht="12.75">
      <c r="D72" s="62"/>
      <c r="E72" s="62"/>
      <c r="F72" s="36"/>
    </row>
    <row r="73" spans="1:6" ht="12.75">
      <c r="A73" t="s">
        <v>24</v>
      </c>
      <c r="D73" s="61"/>
      <c r="E73" s="61"/>
      <c r="F73" s="36"/>
    </row>
    <row r="74" spans="4:6" ht="12.75">
      <c r="D74" s="62"/>
      <c r="E74" s="62"/>
      <c r="F74" s="37"/>
    </row>
    <row r="75" ht="12.75">
      <c r="F75" s="37"/>
    </row>
    <row r="76" spans="1:6" ht="12.75">
      <c r="A76" s="52" t="s">
        <v>57</v>
      </c>
      <c r="F76" s="37"/>
    </row>
    <row r="77" ht="12.75">
      <c r="F77" s="37"/>
    </row>
    <row r="78" spans="1:10" ht="60.75" customHeight="1">
      <c r="A78" s="38" t="s">
        <v>26</v>
      </c>
      <c r="B78" s="70" t="s">
        <v>60</v>
      </c>
      <c r="C78" s="71"/>
      <c r="D78" s="71"/>
      <c r="E78" s="71"/>
      <c r="F78" s="71"/>
      <c r="G78" s="71"/>
      <c r="H78" s="71"/>
      <c r="I78" s="71"/>
      <c r="J78" s="71"/>
    </row>
    <row r="79" spans="1:2" ht="12.75">
      <c r="A79" s="38"/>
      <c r="B79" s="50"/>
    </row>
    <row r="80" spans="1:10" ht="12.75">
      <c r="A80" s="38"/>
      <c r="B80" s="70" t="s">
        <v>53</v>
      </c>
      <c r="C80" s="71"/>
      <c r="D80" s="71"/>
      <c r="E80" s="71"/>
      <c r="F80" s="71"/>
      <c r="G80" s="71"/>
      <c r="H80" s="71"/>
      <c r="I80" s="71"/>
      <c r="J80" s="71"/>
    </row>
    <row r="81" spans="1:10" ht="12.75" customHeight="1">
      <c r="A81" s="38"/>
      <c r="B81" s="70" t="s">
        <v>55</v>
      </c>
      <c r="C81" s="71"/>
      <c r="D81" s="71"/>
      <c r="E81" s="71"/>
      <c r="F81" s="71"/>
      <c r="G81" s="71"/>
      <c r="H81" s="71"/>
      <c r="I81" s="71"/>
      <c r="J81" s="71"/>
    </row>
    <row r="82" spans="1:2" ht="12.75">
      <c r="A82" s="38"/>
      <c r="B82" s="50"/>
    </row>
    <row r="83" spans="1:10" ht="12.75" customHeight="1">
      <c r="A83" s="38"/>
      <c r="B83" s="70" t="s">
        <v>54</v>
      </c>
      <c r="C83" s="71"/>
      <c r="D83" s="71"/>
      <c r="E83" s="71"/>
      <c r="F83" s="71"/>
      <c r="G83" s="71"/>
      <c r="H83" s="71"/>
      <c r="I83" s="71"/>
      <c r="J83" s="71"/>
    </row>
    <row r="84" spans="1:10" ht="12.75" customHeight="1">
      <c r="A84" s="38"/>
      <c r="B84" s="70" t="s">
        <v>56</v>
      </c>
      <c r="C84" s="71"/>
      <c r="D84" s="71"/>
      <c r="E84" s="71"/>
      <c r="F84" s="71"/>
      <c r="G84" s="71"/>
      <c r="H84" s="71"/>
      <c r="I84" s="71"/>
      <c r="J84" s="71"/>
    </row>
    <row r="85" spans="1:2" ht="12.75">
      <c r="A85" s="37"/>
      <c r="B85" s="51"/>
    </row>
    <row r="86" spans="1:10" ht="43.5" customHeight="1">
      <c r="A86" s="38" t="s">
        <v>28</v>
      </c>
      <c r="B86" s="70" t="s">
        <v>27</v>
      </c>
      <c r="C86" s="71"/>
      <c r="D86" s="71"/>
      <c r="E86" s="71"/>
      <c r="F86" s="71"/>
      <c r="G86" s="71"/>
      <c r="H86" s="71"/>
      <c r="I86" s="71"/>
      <c r="J86" s="71"/>
    </row>
    <row r="87" spans="1:2" ht="12.75">
      <c r="A87" s="37"/>
      <c r="B87" s="51"/>
    </row>
    <row r="88" spans="1:10" ht="33.75" customHeight="1">
      <c r="A88" s="38" t="s">
        <v>29</v>
      </c>
      <c r="B88" s="70" t="s">
        <v>64</v>
      </c>
      <c r="C88" s="71"/>
      <c r="D88" s="71"/>
      <c r="E88" s="71"/>
      <c r="F88" s="71"/>
      <c r="G88" s="71"/>
      <c r="H88" s="71"/>
      <c r="I88" s="71"/>
      <c r="J88" s="71"/>
    </row>
    <row r="89" spans="1:2" ht="12.75">
      <c r="A89" s="37"/>
      <c r="B89" s="51"/>
    </row>
    <row r="90" spans="1:10" ht="42" customHeight="1">
      <c r="A90" s="38" t="s">
        <v>30</v>
      </c>
      <c r="B90" s="70" t="s">
        <v>65</v>
      </c>
      <c r="C90" s="71"/>
      <c r="D90" s="71"/>
      <c r="E90" s="71"/>
      <c r="F90" s="71"/>
      <c r="G90" s="71"/>
      <c r="H90" s="71"/>
      <c r="I90" s="71"/>
      <c r="J90" s="71"/>
    </row>
    <row r="91" spans="1:2" ht="12.75">
      <c r="A91" s="37"/>
      <c r="B91" s="51"/>
    </row>
    <row r="92" spans="1:10" ht="111.75" customHeight="1">
      <c r="A92" s="38" t="s">
        <v>31</v>
      </c>
      <c r="B92" s="70" t="s">
        <v>66</v>
      </c>
      <c r="C92" s="71"/>
      <c r="D92" s="71"/>
      <c r="E92" s="71"/>
      <c r="F92" s="71"/>
      <c r="G92" s="71"/>
      <c r="H92" s="71"/>
      <c r="I92" s="71"/>
      <c r="J92" s="71"/>
    </row>
    <row r="93" spans="1:2" ht="12.75">
      <c r="A93" s="37"/>
      <c r="B93" s="51"/>
    </row>
    <row r="94" spans="1:10" ht="12.75">
      <c r="A94" s="38" t="s">
        <v>32</v>
      </c>
      <c r="B94" s="70" t="s">
        <v>62</v>
      </c>
      <c r="C94" s="71"/>
      <c r="D94" s="71"/>
      <c r="E94" s="71"/>
      <c r="F94" s="71"/>
      <c r="G94" s="71"/>
      <c r="H94" s="71"/>
      <c r="I94" s="71"/>
      <c r="J94" s="71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</sheetData>
  <sheetProtection sheet="1" objects="1" scenarios="1"/>
  <mergeCells count="29">
    <mergeCell ref="B78:J78"/>
    <mergeCell ref="B86:J86"/>
    <mergeCell ref="B88:J88"/>
    <mergeCell ref="B90:J90"/>
    <mergeCell ref="B92:J92"/>
    <mergeCell ref="B94:J94"/>
    <mergeCell ref="B81:J81"/>
    <mergeCell ref="B83:J83"/>
    <mergeCell ref="B84:J84"/>
    <mergeCell ref="B80:J80"/>
    <mergeCell ref="H60:J60"/>
    <mergeCell ref="D8:F8"/>
    <mergeCell ref="H22:J22"/>
    <mergeCell ref="H23:J23"/>
    <mergeCell ref="H30:J30"/>
    <mergeCell ref="H38:J38"/>
    <mergeCell ref="H52:J52"/>
    <mergeCell ref="H55:J55"/>
    <mergeCell ref="H57:J57"/>
    <mergeCell ref="H63:J63"/>
    <mergeCell ref="D71:E71"/>
    <mergeCell ref="H65:J65"/>
    <mergeCell ref="D72:E72"/>
    <mergeCell ref="D74:E74"/>
    <mergeCell ref="D7:F7"/>
    <mergeCell ref="D9:F9"/>
    <mergeCell ref="C27:G27"/>
    <mergeCell ref="D73:E73"/>
    <mergeCell ref="H68:J68"/>
  </mergeCells>
  <printOptions/>
  <pageMargins left="0.53" right="0.32" top="0.45" bottom="0.47" header="0.4" footer="0.46"/>
  <pageSetup fitToWidth="2" horizontalDpi="600" verticalDpi="600" orientation="portrait" paperSize="9" scale="82" r:id="rId4"/>
  <rowBreaks count="1" manualBreakCount="1">
    <brk id="74" max="255" man="1"/>
  </rowBreaks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Pajuniemi Ari</dc:creator>
  <cp:keywords/>
  <dc:description/>
  <cp:lastModifiedBy>Jokela Eetu (VRK)</cp:lastModifiedBy>
  <cp:lastPrinted>2013-04-02T04:57:49Z</cp:lastPrinted>
  <dcterms:created xsi:type="dcterms:W3CDTF">2012-12-18T08:26:02Z</dcterms:created>
  <dcterms:modified xsi:type="dcterms:W3CDTF">2019-12-19T11:02:27Z</dcterms:modified>
  <cp:category/>
  <cp:version/>
  <cp:contentType/>
  <cp:contentStatus/>
</cp:coreProperties>
</file>